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试算工具" sheetId="1" r:id="rId1"/>
    <sheet name="申报附件" sheetId="2" r:id="rId2"/>
  </sheets>
  <definedNames>
    <definedName name="_xlnm.Print_Area" localSheetId="1">'申报附件'!$A$1:$H$52</definedName>
    <definedName name="_xlnm.Print_Area" localSheetId="0">'试算工具'!$A$1:$I$116</definedName>
  </definedNames>
  <calcPr fullCalcOnLoad="1"/>
</workbook>
</file>

<file path=xl/comments1.xml><?xml version="1.0" encoding="utf-8"?>
<comments xmlns="http://schemas.openxmlformats.org/spreadsheetml/2006/main">
  <authors>
    <author>RachelZ</author>
  </authors>
  <commentList>
    <comment ref="C51" authorId="0">
      <text>
        <r>
          <rPr>
            <sz val="8"/>
            <rFont val="宋体"/>
            <family val="0"/>
          </rPr>
          <t>适用于投保第一部分或第二部分</t>
        </r>
      </text>
    </comment>
    <comment ref="C69" authorId="0">
      <text>
        <r>
          <rPr>
            <sz val="8"/>
            <rFont val="宋体"/>
            <family val="0"/>
          </rPr>
          <t>适用于投保第一部分或第二部分，和第三部分</t>
        </r>
      </text>
    </comment>
    <comment ref="C75" authorId="0">
      <text>
        <r>
          <rPr>
            <sz val="8"/>
            <rFont val="宋体"/>
            <family val="0"/>
          </rPr>
          <t>适用于投保第一部分或第二部分，和第三部分</t>
        </r>
      </text>
    </comment>
    <comment ref="L11" authorId="0">
      <text>
        <r>
          <rPr>
            <sz val="8"/>
            <rFont val="Tahoma"/>
            <family val="2"/>
          </rPr>
          <t>formula</t>
        </r>
      </text>
    </comment>
    <comment ref="M18" authorId="0">
      <text>
        <r>
          <rPr>
            <sz val="8"/>
            <rFont val="Tahoma"/>
            <family val="2"/>
          </rPr>
          <t>formula</t>
        </r>
      </text>
    </comment>
    <comment ref="E56" authorId="0">
      <text>
        <r>
          <rPr>
            <sz val="8"/>
            <rFont val="宋体"/>
            <family val="0"/>
          </rPr>
          <t>适用于投保第三部分</t>
        </r>
      </text>
    </comment>
  </commentList>
</comments>
</file>

<file path=xl/sharedStrings.xml><?xml version="1.0" encoding="utf-8"?>
<sst xmlns="http://schemas.openxmlformats.org/spreadsheetml/2006/main" count="147" uniqueCount="128">
  <si>
    <t>Others, Please specify</t>
  </si>
  <si>
    <t>#</t>
  </si>
  <si>
    <t>投保人详细资料</t>
  </si>
  <si>
    <t>投保人姓名：</t>
  </si>
  <si>
    <t>通信地址：</t>
  </si>
  <si>
    <t>被保险财产地址（如与上述不同）：</t>
  </si>
  <si>
    <t>传真号码：</t>
  </si>
  <si>
    <t>保险期间：</t>
  </si>
  <si>
    <t>投保住宅楼龄：</t>
  </si>
  <si>
    <t>楼宇结构：</t>
  </si>
  <si>
    <t>钢筋混凝土</t>
  </si>
  <si>
    <t>混凝土</t>
  </si>
  <si>
    <t>保障计划</t>
  </si>
  <si>
    <t>币种：</t>
  </si>
  <si>
    <t>人民币</t>
  </si>
  <si>
    <t>新元</t>
  </si>
  <si>
    <t>（投保金额包括车库、附属建筑物、泳池、私家路、天井、外墙、大门、栅栏、业主的室内装潢及其他装置设施等的重置费用）</t>
  </si>
  <si>
    <t>您是否需要本项保障？</t>
  </si>
  <si>
    <t>楼宇的重置价值：</t>
  </si>
  <si>
    <t>国籍：</t>
  </si>
  <si>
    <t>是</t>
  </si>
  <si>
    <t>邮政编码：</t>
  </si>
  <si>
    <t>否</t>
  </si>
  <si>
    <t>家庭/公司联系电话：</t>
  </si>
  <si>
    <t>职业：</t>
  </si>
  <si>
    <t>E-mail 邮箱地址：</t>
  </si>
  <si>
    <t xml:space="preserve"> 面积（平方米）：</t>
  </si>
  <si>
    <t>请打勾回答下列问题，并选择“是”或“否”</t>
  </si>
  <si>
    <t>投保住宅是否为您的临时居所?</t>
  </si>
  <si>
    <t>对于本投保书内任何投保项目， 您或其他与您长期居住之人士：</t>
  </si>
  <si>
    <t>若以上问题回答为“是”，请提供详细资料：</t>
  </si>
  <si>
    <t>美元</t>
  </si>
  <si>
    <t>港元</t>
  </si>
  <si>
    <t>欧元</t>
  </si>
  <si>
    <t>第一部分    楼宇结构</t>
  </si>
  <si>
    <t>日元</t>
  </si>
  <si>
    <t>室内装潢：</t>
  </si>
  <si>
    <t>第一部分投保金额：</t>
  </si>
  <si>
    <t>如果有其它任何利益方（如按揭银行），请详细列明银行名称、地址及相关信息:</t>
  </si>
  <si>
    <t>Section 3: premium</t>
  </si>
  <si>
    <t>RMB1,600,000</t>
  </si>
  <si>
    <t>RMB2,800,000</t>
  </si>
  <si>
    <t>RMB4,000,000</t>
  </si>
  <si>
    <t>RMB8,000,000</t>
  </si>
  <si>
    <t>（家居财产包括软装饰、家具、家电等。请勿将在第三部分投保之私人财物计算在内）</t>
  </si>
  <si>
    <t>费率：</t>
  </si>
  <si>
    <t>2）是否曾被保险公司拒绝投保或续保？</t>
  </si>
  <si>
    <t>1）在过去三年内是否由于任何投保之风险而蒙受损失？</t>
  </si>
  <si>
    <t>就职公司名称：</t>
  </si>
  <si>
    <t>第二部分  家居财产</t>
  </si>
  <si>
    <t>1) 每件投保物品价值低于人民币8,000之项目:</t>
  </si>
  <si>
    <t>保险金额</t>
  </si>
  <si>
    <r>
      <t>备注：</t>
    </r>
    <r>
      <rPr>
        <sz val="8"/>
        <rFont val="宋体"/>
        <family val="0"/>
      </rPr>
      <t>第二部分之投保金额应以物品现时全新之重置价值计算，不考虑磨损和折旧（衣物及布料除外）</t>
    </r>
  </si>
  <si>
    <t>（请将每件价值超过RMB8,000之家居财产及私人物品列明在后附表格中）</t>
  </si>
  <si>
    <t>第二部分投保金额：</t>
  </si>
  <si>
    <t>第一部分保险费：</t>
  </si>
  <si>
    <r>
      <t>第三部分  私人财物</t>
    </r>
    <r>
      <rPr>
        <sz val="8"/>
        <rFont val="宋体"/>
        <family val="0"/>
      </rPr>
      <t xml:space="preserve"> （适用于第一部分或第二部分已投保）</t>
    </r>
  </si>
  <si>
    <t>（本项保险提供对投保物品之全球性一切险保障，因此在本项投保之物品及金额不应包括于第二部分家居财物保险内，以免私人财物重复投保）</t>
  </si>
  <si>
    <t>2) 每件投保物品价值于人民币8,000至30,000之间之项目：</t>
  </si>
  <si>
    <t>3) 手提电脑 （免赔额： 每次事故核损金额的20%）：</t>
  </si>
  <si>
    <t>保险金额</t>
  </si>
  <si>
    <t xml:space="preserve">费率： </t>
  </si>
  <si>
    <t>备注：</t>
  </si>
  <si>
    <t>2) 每件投保物品价值于人民币8,000至20,000之项目：</t>
  </si>
  <si>
    <r>
      <t>4) 您是否需要全球范围60天的现金保障</t>
    </r>
    <r>
      <rPr>
        <sz val="6"/>
        <rFont val="宋体"/>
        <family val="0"/>
      </rPr>
      <t>（包括现金、信用卡、支票）</t>
    </r>
    <r>
      <rPr>
        <sz val="8"/>
        <rFont val="宋体"/>
        <family val="0"/>
      </rPr>
      <t>？</t>
    </r>
  </si>
  <si>
    <t>第二部分保险费：</t>
  </si>
  <si>
    <t>1）请将每件价值超过RMB8,000之私人财物列明在后附表格中</t>
  </si>
  <si>
    <t xml:space="preserve">2）各类私人财物包括衣物、私人物品、珠宝、手表、皮草、望远镜、摄影及运动器材（高尔夫器材除外，只能在第二部分项下投保）及便携式音响等。                 </t>
  </si>
  <si>
    <t>5）珠宝首饰或手表的每件价值若超过RMB20,000，需提供有效估价证明或发票。</t>
  </si>
  <si>
    <t>第四部分  家佣之雇主责任保险  （不包括司机）</t>
  </si>
  <si>
    <t>您是否需要本项保障？</t>
  </si>
  <si>
    <t>本保单项下累计赔偿限额： RMB40,000 / 每位家佣  （年龄：18-55岁；投保时请提供家佣身份证复印件）</t>
  </si>
  <si>
    <t>第三部分投保金额：</t>
  </si>
  <si>
    <t>第三部分保险费：</t>
  </si>
  <si>
    <t>2名家佣</t>
  </si>
  <si>
    <t>3名家佣</t>
  </si>
  <si>
    <t>4名家佣</t>
  </si>
  <si>
    <t>5名家佣</t>
  </si>
  <si>
    <t>1名家佣</t>
  </si>
  <si>
    <t>家佣人数：</t>
  </si>
  <si>
    <t xml:space="preserve">第五部分  业主责任险/承租人责任险及个人责任险           </t>
  </si>
  <si>
    <t>每次事故及累计赔偿限额：</t>
  </si>
  <si>
    <t>第四部分保险费：</t>
  </si>
  <si>
    <t>第五部分保险费：</t>
  </si>
  <si>
    <t>保险费总计：</t>
  </si>
  <si>
    <t>若您决定投保本保险中任何项目，请细阅以下声明，签署并注明日期然后交回给您的保险顾问。</t>
  </si>
  <si>
    <t>声明</t>
  </si>
  <si>
    <t>本人声明</t>
  </si>
  <si>
    <t>1）我/我们同意丰泰保险（亚洲）有限公司上海分公司保留接受或拒绝我/我们的投保书的权利。如果授权核保人对本投保书的上述申报没有异议，公司将安排出具正式保险单。</t>
  </si>
  <si>
    <t>2）上述投保楼宇是以钢筋混凝土或混凝土建造，屋顶为非可燃材料，有良好的保养和维修。我/我们的住所仅供个人居住，无商业用途。</t>
  </si>
  <si>
    <t>3）投保金额为投保财产之总值，我/我们承诺保持足额投保。</t>
  </si>
  <si>
    <t>4）我/我们理解并接受家居综合险的条款、扩展条款、除外条款及免赔额。我/我们同意此投保书将作为保单的有效组成部分。我/我们谨此声明本投保书中的陈述在我/我们所了解的范围内均为真实的、准确的和完整的。</t>
  </si>
  <si>
    <t>重要注释</t>
  </si>
  <si>
    <t>投保人签章</t>
  </si>
  <si>
    <t>日期</t>
  </si>
  <si>
    <t>保险费总计：</t>
  </si>
  <si>
    <t>保险费支付方法：</t>
  </si>
  <si>
    <t>口 现金</t>
  </si>
  <si>
    <t>口 支票</t>
  </si>
  <si>
    <t>口 银行转账</t>
  </si>
  <si>
    <t>公司专用</t>
  </si>
  <si>
    <t>业务员姓名：</t>
  </si>
  <si>
    <t>联系方式：</t>
  </si>
  <si>
    <t>最低保费：RMB800</t>
  </si>
  <si>
    <t>渠道：</t>
  </si>
  <si>
    <t>申报表格</t>
  </si>
  <si>
    <t>投保地址：</t>
  </si>
  <si>
    <r>
      <t>第二部分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家居财产</t>
    </r>
  </si>
  <si>
    <r>
      <t>每件投保物品价值高于</t>
    </r>
    <r>
      <rPr>
        <sz val="10"/>
        <rFont val="Times New Roman"/>
        <family val="1"/>
      </rPr>
      <t>RMB8,000:-</t>
    </r>
  </si>
  <si>
    <r>
      <t>第三部分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私人财物</t>
    </r>
  </si>
  <si>
    <t>项目</t>
  </si>
  <si>
    <t>价值</t>
  </si>
  <si>
    <t>3）本项保险包括全年不多于60天的世界范围保障。</t>
  </si>
  <si>
    <t>4）每件私人财物价值超过RMB20,000需本公司审核，费率另议。请在申报附件中列明。</t>
  </si>
  <si>
    <t>投保时请务必递交人民币20,000以上物品的发票复印件或估价书，否则此报价无效。</t>
  </si>
  <si>
    <t>投保住宅是否会在保险期间内连续空置多于30天？</t>
  </si>
  <si>
    <t>砖木结构</t>
  </si>
  <si>
    <t>保险金额</t>
  </si>
  <si>
    <t>3）每件投保物品价值超过人民币20,000：</t>
  </si>
  <si>
    <t>请交至核保部！</t>
  </si>
  <si>
    <t>费率：0.30%</t>
  </si>
  <si>
    <t>费率：0.30%</t>
  </si>
  <si>
    <t>3）每件投保物品价值高于人民币30,000：</t>
  </si>
  <si>
    <t>家 居 综 合 保 险</t>
  </si>
  <si>
    <t>1年</t>
  </si>
  <si>
    <t>总额：</t>
  </si>
  <si>
    <r>
      <rPr>
        <sz val="10"/>
        <rFont val="宋体"/>
        <family val="0"/>
      </rPr>
      <t>总额</t>
    </r>
    <r>
      <rPr>
        <sz val="10"/>
        <rFont val="Times New Roman"/>
        <family val="1"/>
      </rPr>
      <t>:</t>
    </r>
  </si>
  <si>
    <t>1年期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</si>
</sst>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0_ "/>
    <numFmt numFmtId="180" formatCode="#,##0.00;[Red]#,##0.00"/>
    <numFmt numFmtId="181" formatCode="0.00_);[Red]\(0.00\)"/>
    <numFmt numFmtId="182" formatCode="#,##0.00_);[Red]\(#,##0.00\)"/>
  </numFmts>
  <fonts count="57">
    <font>
      <sz val="12"/>
      <name val="宋体"/>
      <family val="0"/>
    </font>
    <font>
      <sz val="9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10"/>
      <name val="Times New Roman"/>
      <family val="1"/>
    </font>
    <font>
      <sz val="6"/>
      <name val="宋体"/>
      <family val="0"/>
    </font>
    <font>
      <b/>
      <sz val="8"/>
      <name val="宋体"/>
      <family val="0"/>
    </font>
    <font>
      <b/>
      <sz val="9"/>
      <color indexed="10"/>
      <name val="宋体"/>
      <family val="0"/>
    </font>
    <font>
      <sz val="8"/>
      <name val="Tahoma"/>
      <family val="2"/>
    </font>
    <font>
      <i/>
      <sz val="8"/>
      <name val="宋体"/>
      <family val="0"/>
    </font>
    <font>
      <b/>
      <sz val="8"/>
      <color indexed="10"/>
      <name val="宋体"/>
      <family val="0"/>
    </font>
    <font>
      <sz val="8"/>
      <color indexed="10"/>
      <name val="宋体"/>
      <family val="0"/>
    </font>
    <font>
      <b/>
      <sz val="8"/>
      <color indexed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5.6"/>
      <color indexed="12"/>
      <name val="宋体"/>
      <family val="0"/>
    </font>
    <font>
      <b/>
      <sz val="8"/>
      <color indexed="18"/>
      <name val="黑体"/>
      <family val="0"/>
    </font>
    <font>
      <b/>
      <sz val="8"/>
      <color indexed="18"/>
      <name val="Times New Roman"/>
      <family val="1"/>
    </font>
    <font>
      <sz val="8"/>
      <color indexed="18"/>
      <name val="黑体"/>
      <family val="0"/>
    </font>
    <font>
      <sz val="8"/>
      <color indexed="18"/>
      <name val="Times New Roman"/>
      <family val="1"/>
    </font>
    <font>
      <sz val="8"/>
      <color indexed="18"/>
      <name val="ITC Franklin Gothic Std Book"/>
      <family val="2"/>
    </font>
    <font>
      <sz val="8"/>
      <color indexed="12"/>
      <name val="ITC Franklin Gothic Std Book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5.6"/>
      <color theme="10"/>
      <name val="宋体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double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>
        <color theme="0" tint="-0.149959996342659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double"/>
    </border>
    <border>
      <left>
        <color indexed="63"/>
      </left>
      <right style="thin"/>
      <top style="thin">
        <color theme="0" tint="-0.149959996342659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176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6" fillId="33" borderId="11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9" fillId="33" borderId="11" xfId="0" applyFont="1" applyFill="1" applyBorder="1" applyAlignment="1" applyProtection="1">
      <alignment horizontal="right" vertical="center"/>
      <protection hidden="1"/>
    </xf>
    <xf numFmtId="0" fontId="3" fillId="33" borderId="11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10" fontId="3" fillId="33" borderId="0" xfId="0" applyNumberFormat="1" applyFont="1" applyFill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left" vertical="center" wrapText="1"/>
      <protection hidden="1"/>
    </xf>
    <xf numFmtId="176" fontId="3" fillId="33" borderId="0" xfId="0" applyNumberFormat="1" applyFont="1" applyFill="1" applyAlignment="1" applyProtection="1">
      <alignment horizontal="left" vertical="center"/>
      <protection hidden="1"/>
    </xf>
    <xf numFmtId="177" fontId="6" fillId="33" borderId="0" xfId="0" applyNumberFormat="1" applyFont="1" applyFill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 wrapText="1"/>
      <protection hidden="1"/>
    </xf>
    <xf numFmtId="176" fontId="3" fillId="33" borderId="0" xfId="0" applyNumberFormat="1" applyFont="1" applyFill="1" applyAlignment="1" applyProtection="1">
      <alignment vertical="center"/>
      <protection hidden="1"/>
    </xf>
    <xf numFmtId="176" fontId="3" fillId="33" borderId="0" xfId="0" applyNumberFormat="1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176" fontId="3" fillId="33" borderId="0" xfId="0" applyNumberFormat="1" applyFont="1" applyFill="1" applyBorder="1" applyAlignment="1" applyProtection="1">
      <alignment horizontal="center" vertical="center"/>
      <protection hidden="1"/>
    </xf>
    <xf numFmtId="176" fontId="6" fillId="33" borderId="0" xfId="0" applyNumberFormat="1" applyFont="1" applyFill="1" applyAlignment="1" applyProtection="1">
      <alignment horizontal="left" vertical="center"/>
      <protection hidden="1"/>
    </xf>
    <xf numFmtId="177" fontId="3" fillId="33" borderId="0" xfId="0" applyNumberFormat="1" applyFont="1" applyFill="1" applyAlignment="1" applyProtection="1">
      <alignment horizontal="left" vertical="center"/>
      <protection hidden="1"/>
    </xf>
    <xf numFmtId="177" fontId="3" fillId="33" borderId="0" xfId="0" applyNumberFormat="1" applyFont="1" applyFill="1" applyAlignment="1" applyProtection="1">
      <alignment vertical="center"/>
      <protection hidden="1"/>
    </xf>
    <xf numFmtId="177" fontId="6" fillId="33" borderId="0" xfId="0" applyNumberFormat="1" applyFont="1" applyFill="1" applyAlignment="1" applyProtection="1">
      <alignment horizontal="left" vertical="center" wrapText="1"/>
      <protection hidden="1"/>
    </xf>
    <xf numFmtId="179" fontId="3" fillId="33" borderId="0" xfId="0" applyNumberFormat="1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vertical="center" wrapText="1"/>
      <protection hidden="1"/>
    </xf>
    <xf numFmtId="0" fontId="3" fillId="33" borderId="13" xfId="0" applyFont="1" applyFill="1" applyBorder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177" fontId="3" fillId="33" borderId="15" xfId="0" applyNumberFormat="1" applyFont="1" applyFill="1" applyBorder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right"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3" fillId="35" borderId="14" xfId="0" applyFont="1" applyFill="1" applyBorder="1" applyAlignment="1" applyProtection="1">
      <alignment vertical="center"/>
      <protection hidden="1"/>
    </xf>
    <xf numFmtId="0" fontId="3" fillId="35" borderId="15" xfId="0" applyFont="1" applyFill="1" applyBorder="1" applyAlignment="1" applyProtection="1">
      <alignment vertical="center"/>
      <protection hidden="1"/>
    </xf>
    <xf numFmtId="0" fontId="3" fillId="35" borderId="16" xfId="0" applyFont="1" applyFill="1" applyBorder="1" applyAlignment="1" applyProtection="1">
      <alignment vertical="center"/>
      <protection hidden="1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center" vertical="center"/>
      <protection locked="0"/>
    </xf>
    <xf numFmtId="0" fontId="9" fillId="36" borderId="11" xfId="0" applyFont="1" applyFill="1" applyBorder="1" applyAlignment="1" applyProtection="1">
      <alignment horizontal="left" vertical="center"/>
      <protection locked="0"/>
    </xf>
    <xf numFmtId="0" fontId="6" fillId="36" borderId="0" xfId="0" applyFont="1" applyFill="1" applyAlignment="1" applyProtection="1">
      <alignment horizontal="left" vertical="center"/>
      <protection locked="0"/>
    </xf>
    <xf numFmtId="0" fontId="6" fillId="36" borderId="0" xfId="0" applyFont="1" applyFill="1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left" vertical="center"/>
      <protection locked="0"/>
    </xf>
    <xf numFmtId="0" fontId="3" fillId="36" borderId="0" xfId="0" applyFont="1" applyFill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176" fontId="4" fillId="33" borderId="0" xfId="0" applyNumberFormat="1" applyFont="1" applyFill="1" applyAlignment="1" applyProtection="1">
      <alignment vertical="center"/>
      <protection hidden="1"/>
    </xf>
    <xf numFmtId="0" fontId="14" fillId="33" borderId="19" xfId="0" applyFont="1" applyFill="1" applyBorder="1" applyAlignment="1" applyProtection="1">
      <alignment vertical="center"/>
      <protection hidden="1"/>
    </xf>
    <xf numFmtId="0" fontId="4" fillId="33" borderId="20" xfId="0" applyFont="1" applyFill="1" applyBorder="1" applyAlignment="1" applyProtection="1">
      <alignment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176" fontId="4" fillId="33" borderId="21" xfId="0" applyNumberFormat="1" applyFont="1" applyFill="1" applyBorder="1" applyAlignment="1" applyProtection="1">
      <alignment vertical="center"/>
      <protection hidden="1"/>
    </xf>
    <xf numFmtId="0" fontId="14" fillId="33" borderId="22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176" fontId="4" fillId="33" borderId="23" xfId="0" applyNumberFormat="1" applyFont="1" applyFill="1" applyBorder="1" applyAlignment="1" applyProtection="1">
      <alignment vertical="center"/>
      <protection hidden="1"/>
    </xf>
    <xf numFmtId="0" fontId="14" fillId="33" borderId="24" xfId="0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14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176" fontId="4" fillId="33" borderId="25" xfId="0" applyNumberFormat="1" applyFont="1" applyFill="1" applyBorder="1" applyAlignment="1" applyProtection="1">
      <alignment vertical="center"/>
      <protection hidden="1"/>
    </xf>
    <xf numFmtId="0" fontId="14" fillId="33" borderId="17" xfId="0" applyFont="1" applyFill="1" applyBorder="1" applyAlignment="1" applyProtection="1">
      <alignment vertical="center"/>
      <protection hidden="1"/>
    </xf>
    <xf numFmtId="176" fontId="4" fillId="33" borderId="18" xfId="0" applyNumberFormat="1" applyFont="1" applyFill="1" applyBorder="1" applyAlignment="1" applyProtection="1">
      <alignment vertical="center"/>
      <protection hidden="1"/>
    </xf>
    <xf numFmtId="0" fontId="4" fillId="33" borderId="22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locked="0"/>
    </xf>
    <xf numFmtId="176" fontId="4" fillId="33" borderId="0" xfId="0" applyNumberFormat="1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176" fontId="4" fillId="33" borderId="0" xfId="0" applyNumberFormat="1" applyFont="1" applyFill="1" applyBorder="1" applyAlignment="1" applyProtection="1">
      <alignment vertical="center"/>
      <protection hidden="1"/>
    </xf>
    <xf numFmtId="176" fontId="11" fillId="33" borderId="0" xfId="0" applyNumberFormat="1" applyFont="1" applyFill="1" applyBorder="1" applyAlignment="1" applyProtection="1">
      <alignment horizontal="left" vertical="center"/>
      <protection hidden="1"/>
    </xf>
    <xf numFmtId="14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176" fontId="14" fillId="33" borderId="27" xfId="0" applyNumberFormat="1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vertical="center"/>
      <protection locked="0"/>
    </xf>
    <xf numFmtId="177" fontId="4" fillId="33" borderId="31" xfId="0" applyNumberFormat="1" applyFont="1" applyFill="1" applyBorder="1" applyAlignment="1" applyProtection="1">
      <alignment horizontal="center" vertical="center"/>
      <protection locked="0"/>
    </xf>
    <xf numFmtId="177" fontId="4" fillId="33" borderId="32" xfId="0" applyNumberFormat="1" applyFont="1" applyFill="1" applyBorder="1" applyAlignment="1" applyProtection="1">
      <alignment horizontal="center" vertical="center"/>
      <protection locked="0"/>
    </xf>
    <xf numFmtId="177" fontId="4" fillId="33" borderId="30" xfId="0" applyNumberFormat="1" applyFont="1" applyFill="1" applyBorder="1" applyAlignment="1" applyProtection="1">
      <alignment horizontal="center" vertical="center"/>
      <protection locked="0"/>
    </xf>
    <xf numFmtId="177" fontId="4" fillId="33" borderId="33" xfId="0" applyNumberFormat="1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vertical="center"/>
      <protection locked="0"/>
    </xf>
    <xf numFmtId="0" fontId="4" fillId="33" borderId="34" xfId="0" applyFont="1" applyFill="1" applyBorder="1" applyAlignment="1" applyProtection="1">
      <alignment vertical="center"/>
      <protection locked="0"/>
    </xf>
    <xf numFmtId="182" fontId="4" fillId="33" borderId="31" xfId="0" applyNumberFormat="1" applyFont="1" applyFill="1" applyBorder="1" applyAlignment="1" applyProtection="1">
      <alignment horizontal="center" vertical="center"/>
      <protection locked="0"/>
    </xf>
    <xf numFmtId="182" fontId="4" fillId="33" borderId="32" xfId="0" applyNumberFormat="1" applyFont="1" applyFill="1" applyBorder="1" applyAlignment="1" applyProtection="1">
      <alignment horizontal="center" vertical="center"/>
      <protection locked="0"/>
    </xf>
    <xf numFmtId="182" fontId="4" fillId="33" borderId="30" xfId="0" applyNumberFormat="1" applyFont="1" applyFill="1" applyBorder="1" applyAlignment="1" applyProtection="1">
      <alignment horizontal="center" vertical="center"/>
      <protection locked="0"/>
    </xf>
    <xf numFmtId="182" fontId="4" fillId="33" borderId="33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176" fontId="2" fillId="33" borderId="0" xfId="0" applyNumberFormat="1" applyFont="1" applyFill="1" applyBorder="1" applyAlignment="1" applyProtection="1">
      <alignment vertical="center"/>
      <protection hidden="1"/>
    </xf>
    <xf numFmtId="0" fontId="3" fillId="37" borderId="35" xfId="0" applyFont="1" applyFill="1" applyBorder="1" applyAlignment="1" applyProtection="1">
      <alignment vertical="center"/>
      <protection locked="0"/>
    </xf>
    <xf numFmtId="0" fontId="3" fillId="37" borderId="35" xfId="0" applyFont="1" applyFill="1" applyBorder="1" applyAlignment="1" applyProtection="1">
      <alignment vertical="center"/>
      <protection locked="0"/>
    </xf>
    <xf numFmtId="0" fontId="3" fillId="37" borderId="0" xfId="0" applyFont="1" applyFill="1" applyBorder="1" applyAlignment="1" applyProtection="1">
      <alignment vertical="center"/>
      <protection locked="0"/>
    </xf>
    <xf numFmtId="0" fontId="3" fillId="37" borderId="0" xfId="0" applyFont="1" applyFill="1" applyBorder="1" applyAlignment="1" applyProtection="1">
      <alignment vertical="center"/>
      <protection locked="0"/>
    </xf>
    <xf numFmtId="0" fontId="3" fillId="37" borderId="36" xfId="0" applyFont="1" applyFill="1" applyBorder="1" applyAlignment="1" applyProtection="1">
      <alignment horizontal="left" vertical="center"/>
      <protection locked="0"/>
    </xf>
    <xf numFmtId="0" fontId="3" fillId="37" borderId="36" xfId="0" applyFont="1" applyFill="1" applyBorder="1" applyAlignment="1" applyProtection="1">
      <alignment vertical="center"/>
      <protection locked="0"/>
    </xf>
    <xf numFmtId="176" fontId="3" fillId="37" borderId="0" xfId="0" applyNumberFormat="1" applyFont="1" applyFill="1" applyAlignment="1" applyProtection="1">
      <alignment horizontal="left" vertical="center"/>
      <protection locked="0"/>
    </xf>
    <xf numFmtId="0" fontId="3" fillId="37" borderId="37" xfId="0" applyFont="1" applyFill="1" applyBorder="1" applyAlignment="1" applyProtection="1">
      <alignment horizontal="left" vertical="center"/>
      <protection locked="0"/>
    </xf>
    <xf numFmtId="0" fontId="3" fillId="37" borderId="37" xfId="0" applyFont="1" applyFill="1" applyBorder="1" applyAlignment="1" applyProtection="1">
      <alignment vertical="center"/>
      <protection locked="0"/>
    </xf>
    <xf numFmtId="176" fontId="3" fillId="37" borderId="37" xfId="0" applyNumberFormat="1" applyFont="1" applyFill="1" applyBorder="1" applyAlignment="1" applyProtection="1">
      <alignment horizontal="left" vertical="center"/>
      <protection locked="0"/>
    </xf>
    <xf numFmtId="176" fontId="3" fillId="37" borderId="38" xfId="0" applyNumberFormat="1" applyFont="1" applyFill="1" applyBorder="1" applyAlignment="1" applyProtection="1">
      <alignment horizontal="left" vertical="center"/>
      <protection locked="0"/>
    </xf>
    <xf numFmtId="0" fontId="3" fillId="37" borderId="0" xfId="0" applyFont="1" applyFill="1" applyBorder="1" applyAlignment="1" applyProtection="1">
      <alignment horizontal="left" vertical="center"/>
      <protection locked="0"/>
    </xf>
    <xf numFmtId="0" fontId="14" fillId="33" borderId="10" xfId="0" applyFont="1" applyFill="1" applyBorder="1" applyAlignment="1" applyProtection="1">
      <alignment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left" vertical="center" wrapText="1"/>
      <protection hidden="1"/>
    </xf>
    <xf numFmtId="0" fontId="3" fillId="33" borderId="2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6" borderId="10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right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10" fillId="33" borderId="0" xfId="0" applyFont="1" applyFill="1" applyAlignment="1" applyProtection="1">
      <alignment horizontal="left" vertical="center" wrapText="1"/>
      <protection hidden="1"/>
    </xf>
    <xf numFmtId="0" fontId="3" fillId="33" borderId="1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right" vertical="center"/>
      <protection hidden="1"/>
    </xf>
    <xf numFmtId="0" fontId="12" fillId="38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Alignment="1" applyProtection="1">
      <alignment horizontal="left" vertical="center"/>
      <protection hidden="1"/>
    </xf>
    <xf numFmtId="0" fontId="14" fillId="33" borderId="26" xfId="0" applyFont="1" applyFill="1" applyBorder="1" applyAlignment="1" applyProtection="1">
      <alignment horizontal="center" vertical="center"/>
      <protection hidden="1"/>
    </xf>
    <xf numFmtId="0" fontId="4" fillId="33" borderId="39" xfId="0" applyFont="1" applyFill="1" applyBorder="1" applyAlignment="1" applyProtection="1">
      <alignment horizontal="center" vertical="center"/>
      <protection hidden="1"/>
    </xf>
    <xf numFmtId="0" fontId="4" fillId="33" borderId="4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43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3" borderId="46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 applyProtection="1">
      <alignment horizontal="left" vertical="center"/>
      <protection locked="0"/>
    </xf>
    <xf numFmtId="0" fontId="4" fillId="33" borderId="48" xfId="0" applyFont="1" applyFill="1" applyBorder="1" applyAlignment="1" applyProtection="1">
      <alignment horizontal="left" vertical="center"/>
      <protection locked="0"/>
    </xf>
    <xf numFmtId="0" fontId="14" fillId="33" borderId="47" xfId="0" applyFont="1" applyFill="1" applyBorder="1" applyAlignment="1" applyProtection="1">
      <alignment vertical="center"/>
      <protection locked="0"/>
    </xf>
    <xf numFmtId="0" fontId="4" fillId="33" borderId="48" xfId="0" applyFont="1" applyFill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466725</xdr:colOff>
      <xdr:row>4</xdr:row>
      <xdr:rowOff>9525</xdr:rowOff>
    </xdr:to>
    <xdr:pic>
      <xdr:nvPicPr>
        <xdr:cNvPr id="1" name="Picture 183" descr="china_redf_stds_l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0</xdr:row>
      <xdr:rowOff>28575</xdr:rowOff>
    </xdr:from>
    <xdr:to>
      <xdr:col>8</xdr:col>
      <xdr:colOff>485775</xdr:colOff>
      <xdr:row>7</xdr:row>
      <xdr:rowOff>95250</xdr:rowOff>
    </xdr:to>
    <xdr:sp>
      <xdr:nvSpPr>
        <xdr:cNvPr id="2" name="Text Box 185"/>
        <xdr:cNvSpPr txBox="1">
          <a:spLocks noChangeArrowheads="1"/>
        </xdr:cNvSpPr>
      </xdr:nvSpPr>
      <xdr:spPr>
        <a:xfrm>
          <a:off x="4162425" y="28575"/>
          <a:ext cx="22098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黑体"/>
              <a:ea typeface="黑体"/>
              <a:cs typeface="黑体"/>
            </a:rPr>
            <a:t>丰泰保险（亚洲）有限公司上海分公司</a:t>
          </a:r>
          <a:r>
            <a:rPr lang="en-US" cap="none" sz="8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黑体"/>
              <a:ea typeface="黑体"/>
              <a:cs typeface="黑体"/>
            </a:rPr>
            <a:t>上海市浦东南路</a:t>
          </a:r>
          <a:r>
            <a:rPr lang="en-US" cap="none" sz="800" b="0" i="0" u="none" baseline="0">
              <a:solidFill>
                <a:srgbClr val="000080"/>
              </a:solidFill>
              <a:latin typeface="黑体"/>
              <a:ea typeface="黑体"/>
              <a:cs typeface="黑体"/>
            </a:rPr>
            <a:t>528</a:t>
          </a:r>
          <a:r>
            <a:rPr lang="en-US" cap="none" sz="800" b="0" i="0" u="none" baseline="0">
              <a:solidFill>
                <a:srgbClr val="000080"/>
              </a:solidFill>
              <a:latin typeface="黑体"/>
              <a:ea typeface="黑体"/>
              <a:cs typeface="黑体"/>
            </a:rPr>
            <a:t>号上海证券大厦北塔</a:t>
          </a:r>
          <a:r>
            <a:rPr lang="en-US" cap="none" sz="800" b="0" i="0" u="none" baseline="0">
              <a:solidFill>
                <a:srgbClr val="000080"/>
              </a:solidFill>
              <a:latin typeface="黑体"/>
              <a:ea typeface="黑体"/>
              <a:cs typeface="黑体"/>
            </a:rPr>
            <a:t>2405-2409</a:t>
          </a:r>
          <a:r>
            <a:rPr lang="en-US" cap="none" sz="800" b="0" i="0" u="none" baseline="0">
              <a:solidFill>
                <a:srgbClr val="000080"/>
              </a:solidFill>
              <a:latin typeface="黑体"/>
              <a:ea typeface="黑体"/>
              <a:cs typeface="黑体"/>
            </a:rPr>
            <a:t>室</a:t>
          </a:r>
          <a:r>
            <a:rPr lang="en-US" cap="none" sz="800" b="1" i="0" u="none" baseline="0">
              <a:solidFill>
                <a:srgbClr val="000080"/>
              </a:solidFill>
              <a:latin typeface="黑体"/>
              <a:ea typeface="黑体"/>
              <a:cs typeface="黑体"/>
            </a:rPr>
            <a:t> </a:t>
          </a:r>
          <a:r>
            <a:rPr lang="en-US" cap="none" sz="800" b="1" i="0" u="none" baseline="0">
              <a:solidFill>
                <a:srgbClr val="000080"/>
              </a:solidFill>
              <a:latin typeface="黑体"/>
              <a:ea typeface="黑体"/>
              <a:cs typeface="黑体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黑体"/>
              <a:ea typeface="黑体"/>
              <a:cs typeface="黑体"/>
            </a:rPr>
            <a:t>电话</a:t>
          </a:r>
          <a:r>
            <a:rPr lang="en-US" cap="none" sz="800" b="0" i="0" u="none" baseline="0">
              <a:solidFill>
                <a:srgbClr val="000080"/>
              </a:solidFill>
              <a:latin typeface="黑体"/>
              <a:ea typeface="黑体"/>
              <a:cs typeface="黑体"/>
            </a:rPr>
            <a:t>:(8621) 68823351 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黑体"/>
              <a:ea typeface="黑体"/>
              <a:cs typeface="黑体"/>
            </a:rPr>
            <a:t>传真</a:t>
          </a:r>
          <a:r>
            <a:rPr lang="en-US" cap="none" sz="800" b="0" i="0" u="none" baseline="0">
              <a:solidFill>
                <a:srgbClr val="000080"/>
              </a:solidFill>
              <a:latin typeface="黑体"/>
              <a:ea typeface="黑体"/>
              <a:cs typeface="黑体"/>
            </a:rPr>
            <a:t>:(8621) 68824600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80"/>
              </a:solidFill>
              <a:latin typeface="ITC Franklin Gothic Std Book"/>
              <a:ea typeface="ITC Franklin Gothic Std Book"/>
              <a:cs typeface="ITC Franklin Gothic Std Book"/>
            </a:rPr>
            <a:t>Website: </a:t>
          </a:r>
          <a:r>
            <a:rPr lang="en-US" cap="none" sz="800" b="0" i="0" u="none" baseline="0">
              <a:solidFill>
                <a:srgbClr val="0000FF"/>
              </a:solidFill>
              <a:latin typeface="ITC Franklin Gothic Std Book"/>
              <a:ea typeface="ITC Franklin Gothic Std Book"/>
              <a:cs typeface="ITC Franklin Gothic Std Book"/>
            </a:rPr>
            <a:t>www.axa-ins.com.cn</a:t>
          </a:r>
          <a:r>
            <a:rPr lang="en-US" cap="none" sz="800" b="0" i="0" u="none" baseline="0">
              <a:solidFill>
                <a:srgbClr val="000080"/>
              </a:solidFill>
              <a:latin typeface="ITC Franklin Gothic Std Book"/>
              <a:ea typeface="ITC Franklin Gothic Std Book"/>
              <a:cs typeface="ITC Franklin Gothic Std Book"/>
            </a:rPr>
            <a:t> </a:t>
          </a:r>
          <a:r>
            <a:rPr lang="en-US" cap="none" sz="8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zoomScale="130" zoomScaleNormal="120" zoomScaleSheetLayoutView="130" zoomScalePageLayoutView="0" workbookViewId="0" topLeftCell="A1">
      <selection activeCell="I2" sqref="I2"/>
    </sheetView>
  </sheetViews>
  <sheetFormatPr defaultColWidth="9.00390625" defaultRowHeight="14.25"/>
  <cols>
    <col min="1" max="1" width="12.50390625" style="4" customWidth="1"/>
    <col min="2" max="2" width="9.375" style="4" customWidth="1"/>
    <col min="3" max="3" width="9.75390625" style="4" customWidth="1"/>
    <col min="4" max="4" width="9.50390625" style="4" customWidth="1"/>
    <col min="5" max="5" width="8.625" style="4" customWidth="1"/>
    <col min="6" max="6" width="11.375" style="4" customWidth="1"/>
    <col min="7" max="7" width="9.625" style="4" customWidth="1"/>
    <col min="8" max="8" width="6.50390625" style="4" customWidth="1"/>
    <col min="9" max="9" width="7.50390625" style="4" customWidth="1"/>
    <col min="10" max="10" width="6.00390625" style="4" hidden="1" customWidth="1"/>
    <col min="11" max="13" width="9.00390625" style="4" hidden="1" customWidth="1"/>
    <col min="14" max="14" width="9.00390625" style="4" customWidth="1"/>
    <col min="15" max="15" width="12.00390625" style="4" bestFit="1" customWidth="1"/>
    <col min="16" max="16384" width="9.00390625" style="4" customWidth="1"/>
  </cols>
  <sheetData>
    <row r="1" spans="1:3" ht="10.5">
      <c r="A1" s="137"/>
      <c r="B1" s="137"/>
      <c r="C1" s="137"/>
    </row>
    <row r="2" spans="1:3" ht="10.5">
      <c r="A2" s="137"/>
      <c r="B2" s="137"/>
      <c r="C2" s="137"/>
    </row>
    <row r="3" spans="1:3" ht="10.5">
      <c r="A3" s="137"/>
      <c r="B3" s="137"/>
      <c r="C3" s="137"/>
    </row>
    <row r="4" spans="1:3" ht="10.5">
      <c r="A4" s="137"/>
      <c r="B4" s="137"/>
      <c r="C4" s="137"/>
    </row>
    <row r="5" spans="1:3" ht="10.5">
      <c r="A5" s="137"/>
      <c r="B5" s="137"/>
      <c r="C5" s="137"/>
    </row>
    <row r="6" spans="1:3" ht="10.5">
      <c r="A6" s="137"/>
      <c r="B6" s="137"/>
      <c r="C6" s="137"/>
    </row>
    <row r="7" spans="1:3" ht="10.5">
      <c r="A7" s="137"/>
      <c r="B7" s="137"/>
      <c r="C7" s="137"/>
    </row>
    <row r="8" spans="1:9" ht="10.5">
      <c r="A8" s="138" t="s">
        <v>123</v>
      </c>
      <c r="B8" s="138"/>
      <c r="C8" s="138"/>
      <c r="D8" s="138"/>
      <c r="E8" s="138"/>
      <c r="F8" s="5"/>
      <c r="G8" s="5"/>
      <c r="H8" s="139" t="s">
        <v>103</v>
      </c>
      <c r="I8" s="139"/>
    </row>
    <row r="9" spans="7:9" ht="10.5">
      <c r="G9" s="5"/>
      <c r="H9" s="139"/>
      <c r="I9" s="139"/>
    </row>
    <row r="10" spans="1:9" ht="12" customHeight="1" thickBot="1">
      <c r="A10" s="6" t="s">
        <v>2</v>
      </c>
      <c r="B10" s="7"/>
      <c r="C10" s="7"/>
      <c r="D10" s="7"/>
      <c r="E10" s="7"/>
      <c r="F10" s="7"/>
      <c r="G10" s="7"/>
      <c r="H10" s="7"/>
      <c r="I10" s="7"/>
    </row>
    <row r="11" spans="1:12" ht="12" customHeight="1" thickTop="1">
      <c r="A11" s="8" t="s">
        <v>3</v>
      </c>
      <c r="B11" s="109"/>
      <c r="C11" s="110"/>
      <c r="D11" s="110"/>
      <c r="E11" s="110"/>
      <c r="F11" s="9" t="s">
        <v>19</v>
      </c>
      <c r="G11" s="109"/>
      <c r="H11" s="110"/>
      <c r="I11" s="10"/>
      <c r="K11" s="4" t="s">
        <v>20</v>
      </c>
      <c r="L11" s="11">
        <f>IF(OR(G21="是",G23="是",G24="是"),"1","")</f>
      </c>
    </row>
    <row r="12" spans="1:11" ht="12" customHeight="1">
      <c r="A12" s="8" t="s">
        <v>4</v>
      </c>
      <c r="B12" s="111"/>
      <c r="C12" s="112"/>
      <c r="D12" s="112"/>
      <c r="E12" s="112"/>
      <c r="F12" s="9" t="s">
        <v>21</v>
      </c>
      <c r="G12" s="120"/>
      <c r="H12" s="112"/>
      <c r="I12" s="10"/>
      <c r="K12" s="4" t="s">
        <v>22</v>
      </c>
    </row>
    <row r="13" spans="1:9" ht="12" customHeight="1">
      <c r="A13" s="130" t="s">
        <v>5</v>
      </c>
      <c r="B13" s="130"/>
      <c r="C13" s="112"/>
      <c r="D13" s="112"/>
      <c r="E13" s="112"/>
      <c r="F13" s="9"/>
      <c r="G13" s="10"/>
      <c r="H13" s="10"/>
      <c r="I13" s="10"/>
    </row>
    <row r="14" spans="1:9" ht="12" customHeight="1">
      <c r="A14" s="10" t="s">
        <v>23</v>
      </c>
      <c r="B14" s="120"/>
      <c r="C14" s="112"/>
      <c r="D14" s="10"/>
      <c r="E14" s="10"/>
      <c r="F14" s="9" t="s">
        <v>6</v>
      </c>
      <c r="G14" s="112"/>
      <c r="H14" s="112"/>
      <c r="I14" s="10"/>
    </row>
    <row r="15" spans="1:9" ht="12" customHeight="1">
      <c r="A15" s="10" t="s">
        <v>48</v>
      </c>
      <c r="B15" s="112"/>
      <c r="C15" s="112"/>
      <c r="D15" s="112"/>
      <c r="E15" s="112"/>
      <c r="F15" s="9" t="s">
        <v>24</v>
      </c>
      <c r="G15" s="112"/>
      <c r="H15" s="112"/>
      <c r="I15" s="10"/>
    </row>
    <row r="16" spans="1:9" ht="12" customHeight="1">
      <c r="A16" s="10" t="s">
        <v>25</v>
      </c>
      <c r="B16" s="112"/>
      <c r="C16" s="112"/>
      <c r="D16" s="10"/>
      <c r="E16" s="10"/>
      <c r="F16" s="10"/>
      <c r="G16" s="10"/>
      <c r="H16" s="10"/>
      <c r="I16" s="10"/>
    </row>
    <row r="17" spans="1:9" ht="12" customHeight="1">
      <c r="A17" s="10" t="s">
        <v>7</v>
      </c>
      <c r="B17" s="12" t="s">
        <v>124</v>
      </c>
      <c r="C17" s="90"/>
      <c r="D17" s="12"/>
      <c r="E17" s="91"/>
      <c r="F17" s="10"/>
      <c r="G17" s="10"/>
      <c r="H17" s="10"/>
      <c r="I17" s="10"/>
    </row>
    <row r="18" spans="1:13" ht="12" customHeight="1" thickBot="1">
      <c r="A18" s="7" t="s">
        <v>8</v>
      </c>
      <c r="B18" s="122"/>
      <c r="C18" s="13"/>
      <c r="D18" s="14" t="s">
        <v>9</v>
      </c>
      <c r="E18" s="131"/>
      <c r="F18" s="131"/>
      <c r="G18" s="132" t="s">
        <v>26</v>
      </c>
      <c r="H18" s="132"/>
      <c r="I18" s="120"/>
      <c r="K18" s="15" t="s">
        <v>10</v>
      </c>
      <c r="M18" s="4">
        <f>IF(OR(E18=K20,E18=K21),"1","")</f>
      </c>
    </row>
    <row r="19" spans="1:11" ht="12" customHeight="1" thickBot="1" thickTop="1">
      <c r="A19" s="16" t="s">
        <v>27</v>
      </c>
      <c r="B19" s="16"/>
      <c r="C19" s="16"/>
      <c r="D19" s="16"/>
      <c r="E19" s="16"/>
      <c r="F19" s="17"/>
      <c r="G19" s="17"/>
      <c r="H19" s="17"/>
      <c r="I19" s="17"/>
      <c r="K19" s="15" t="s">
        <v>11</v>
      </c>
    </row>
    <row r="20" spans="1:11" ht="12" customHeight="1" thickTop="1">
      <c r="A20" s="4" t="s">
        <v>28</v>
      </c>
      <c r="G20" s="55"/>
      <c r="H20" s="10"/>
      <c r="K20" s="4" t="s">
        <v>116</v>
      </c>
    </row>
    <row r="21" spans="1:11" ht="12" customHeight="1">
      <c r="A21" s="4" t="s">
        <v>115</v>
      </c>
      <c r="G21" s="56"/>
      <c r="K21" s="4" t="s">
        <v>0</v>
      </c>
    </row>
    <row r="22" spans="1:7" ht="12" customHeight="1">
      <c r="A22" s="4" t="s">
        <v>29</v>
      </c>
      <c r="G22" s="18"/>
    </row>
    <row r="23" spans="1:7" ht="12" customHeight="1">
      <c r="A23" s="4" t="s">
        <v>47</v>
      </c>
      <c r="G23" s="56"/>
    </row>
    <row r="24" spans="1:7" ht="12" customHeight="1">
      <c r="A24" s="4" t="s">
        <v>46</v>
      </c>
      <c r="G24" s="56"/>
    </row>
    <row r="25" spans="1:11" ht="12" customHeight="1">
      <c r="A25" s="4" t="s">
        <v>30</v>
      </c>
      <c r="F25" s="10"/>
      <c r="G25" s="10"/>
      <c r="H25" s="10"/>
      <c r="I25" s="10"/>
      <c r="K25" s="4" t="s">
        <v>14</v>
      </c>
    </row>
    <row r="26" spans="1:11" ht="12" customHeight="1">
      <c r="A26" s="113"/>
      <c r="B26" s="114"/>
      <c r="C26" s="114"/>
      <c r="D26" s="114"/>
      <c r="E26" s="114"/>
      <c r="F26" s="10"/>
      <c r="G26" s="10"/>
      <c r="H26" s="10"/>
      <c r="I26" s="10"/>
      <c r="K26" s="4" t="s">
        <v>31</v>
      </c>
    </row>
    <row r="27" spans="1:11" ht="12" customHeight="1" thickBot="1">
      <c r="A27" s="133">
        <f>IF(OR(B18&gt;25,L11="1",M18="1"),"请交至核保部特别审批。","")</f>
      </c>
      <c r="B27" s="133"/>
      <c r="C27" s="133"/>
      <c r="D27" s="133"/>
      <c r="E27" s="133"/>
      <c r="F27" s="133"/>
      <c r="G27" s="133"/>
      <c r="H27" s="133"/>
      <c r="I27" s="133"/>
      <c r="K27" s="4" t="s">
        <v>32</v>
      </c>
    </row>
    <row r="28" spans="1:11" ht="12" customHeight="1" thickBot="1" thickTop="1">
      <c r="A28" s="16" t="s">
        <v>12</v>
      </c>
      <c r="B28" s="19" t="s">
        <v>13</v>
      </c>
      <c r="C28" s="57"/>
      <c r="D28" s="20"/>
      <c r="E28" s="17"/>
      <c r="F28" s="17"/>
      <c r="G28" s="17"/>
      <c r="H28" s="17"/>
      <c r="I28" s="17"/>
      <c r="K28" s="4" t="s">
        <v>33</v>
      </c>
    </row>
    <row r="29" spans="1:11" ht="12" customHeight="1" thickTop="1">
      <c r="A29" s="21" t="s">
        <v>34</v>
      </c>
      <c r="C29" s="22"/>
      <c r="D29" s="23"/>
      <c r="K29" s="4" t="s">
        <v>35</v>
      </c>
    </row>
    <row r="30" spans="1:11" ht="12" customHeight="1">
      <c r="A30" s="123" t="s">
        <v>16</v>
      </c>
      <c r="B30" s="123"/>
      <c r="C30" s="123"/>
      <c r="D30" s="123"/>
      <c r="E30" s="123"/>
      <c r="F30" s="123"/>
      <c r="G30" s="123"/>
      <c r="H30" s="123"/>
      <c r="I30" s="123"/>
      <c r="K30" s="4" t="s">
        <v>15</v>
      </c>
    </row>
    <row r="31" spans="1:9" ht="12" customHeight="1">
      <c r="A31" s="4" t="s">
        <v>17</v>
      </c>
      <c r="C31" s="58"/>
      <c r="D31" s="22" t="s">
        <v>45</v>
      </c>
      <c r="E31" s="23">
        <v>0.001</v>
      </c>
      <c r="G31" s="135"/>
      <c r="H31" s="135"/>
      <c r="I31" s="135"/>
    </row>
    <row r="32" spans="1:9" ht="12" customHeight="1">
      <c r="A32" s="4" t="s">
        <v>18</v>
      </c>
      <c r="B32" s="115"/>
      <c r="C32" s="25"/>
      <c r="D32" s="134" t="s">
        <v>36</v>
      </c>
      <c r="E32" s="134"/>
      <c r="F32" s="115"/>
      <c r="G32" s="135"/>
      <c r="H32" s="135"/>
      <c r="I32" s="135"/>
    </row>
    <row r="33" spans="1:9" ht="12" customHeight="1">
      <c r="A33" s="4" t="s">
        <v>37</v>
      </c>
      <c r="B33" s="25">
        <f>IF(C31="是",B32+F32,"")</f>
      </c>
      <c r="C33" s="25"/>
      <c r="D33" s="140">
        <f>IF(AND(C31="是",B33&gt;10000000),"楼宇结构投保金额大于人民币10,000,000；请交至核保部特别审批。","")</f>
      </c>
      <c r="E33" s="140"/>
      <c r="F33" s="140"/>
      <c r="G33" s="140"/>
      <c r="H33" s="140"/>
      <c r="I33" s="140"/>
    </row>
    <row r="34" spans="1:15" ht="12" customHeight="1">
      <c r="A34" s="15" t="s">
        <v>55</v>
      </c>
      <c r="B34" s="26">
        <f>IF(AND(C31="是",D33="",G31=""),B33*E31,"")</f>
      </c>
      <c r="C34" s="26"/>
      <c r="D34" s="27"/>
      <c r="E34" s="26"/>
      <c r="F34" s="28"/>
      <c r="G34" s="28"/>
      <c r="H34" s="28"/>
      <c r="I34" s="28"/>
      <c r="K34" s="29" t="str">
        <f>IF(C33&gt;5000000,"1","0")</f>
        <v>0</v>
      </c>
      <c r="O34" s="37"/>
    </row>
    <row r="35" ht="12" customHeight="1">
      <c r="A35" s="4" t="s">
        <v>38</v>
      </c>
    </row>
    <row r="36" spans="1:9" ht="12" customHeight="1">
      <c r="A36" s="116"/>
      <c r="B36" s="117"/>
      <c r="C36" s="117"/>
      <c r="D36" s="117"/>
      <c r="E36" s="117"/>
      <c r="F36" s="10"/>
      <c r="G36" s="10"/>
      <c r="H36" s="10"/>
      <c r="I36" s="10"/>
    </row>
    <row r="37" spans="1:4" ht="12" customHeight="1">
      <c r="A37" s="21" t="s">
        <v>49</v>
      </c>
      <c r="C37" s="22"/>
      <c r="D37" s="23"/>
    </row>
    <row r="38" spans="1:9" ht="12" customHeight="1">
      <c r="A38" s="123" t="s">
        <v>44</v>
      </c>
      <c r="B38" s="123"/>
      <c r="C38" s="123"/>
      <c r="D38" s="123"/>
      <c r="E38" s="123"/>
      <c r="F38" s="123"/>
      <c r="G38" s="24"/>
      <c r="H38" s="24"/>
      <c r="I38" s="24"/>
    </row>
    <row r="39" spans="1:9" s="27" customFormat="1" ht="12" customHeight="1">
      <c r="A39" s="4" t="s">
        <v>17</v>
      </c>
      <c r="B39" s="4"/>
      <c r="C39" s="58"/>
      <c r="D39" s="22"/>
      <c r="E39" s="23"/>
      <c r="F39" s="4"/>
      <c r="G39" s="4"/>
      <c r="H39" s="4"/>
      <c r="I39" s="4"/>
    </row>
    <row r="40" spans="1:9" ht="12" customHeight="1">
      <c r="A40" s="27" t="s">
        <v>50</v>
      </c>
      <c r="B40" s="27"/>
      <c r="C40" s="27"/>
      <c r="D40" s="18"/>
      <c r="E40" s="18" t="s">
        <v>60</v>
      </c>
      <c r="F40" s="118"/>
      <c r="G40" s="30" t="s">
        <v>120</v>
      </c>
      <c r="H40" s="30"/>
      <c r="I40" s="27"/>
    </row>
    <row r="41" spans="1:8" ht="12" customHeight="1">
      <c r="A41" s="27" t="s">
        <v>58</v>
      </c>
      <c r="B41" s="27"/>
      <c r="C41" s="27"/>
      <c r="D41" s="18"/>
      <c r="E41" s="18" t="s">
        <v>51</v>
      </c>
      <c r="F41" s="118"/>
      <c r="G41" s="30" t="s">
        <v>121</v>
      </c>
      <c r="H41" s="30"/>
    </row>
    <row r="42" spans="1:8" ht="12" customHeight="1">
      <c r="A42" s="126" t="s">
        <v>122</v>
      </c>
      <c r="B42" s="126"/>
      <c r="C42" s="126"/>
      <c r="D42" s="126"/>
      <c r="E42" s="18" t="s">
        <v>117</v>
      </c>
      <c r="F42" s="119"/>
      <c r="G42" s="89" t="s">
        <v>119</v>
      </c>
      <c r="H42" s="30"/>
    </row>
    <row r="43" ht="12" customHeight="1">
      <c r="A43" s="4" t="s">
        <v>53</v>
      </c>
    </row>
    <row r="44" spans="1:9" ht="12" customHeight="1">
      <c r="A44" s="125" t="s">
        <v>52</v>
      </c>
      <c r="B44" s="125"/>
      <c r="C44" s="125"/>
      <c r="D44" s="125"/>
      <c r="E44" s="125"/>
      <c r="F44" s="125"/>
      <c r="G44" s="125"/>
      <c r="H44" s="125"/>
      <c r="I44" s="24"/>
    </row>
    <row r="45" spans="1:9" ht="12" customHeight="1">
      <c r="A45" s="4" t="s">
        <v>54</v>
      </c>
      <c r="B45" s="25">
        <f>IF(C39="是",F40+F41,"")</f>
      </c>
      <c r="C45" s="25"/>
      <c r="D45" s="140">
        <f>IF(AND(C39="是",B45&gt;5000000),"家居财产投保金额大于人民币5,000,000；请交至核保部特别审批。","")</f>
      </c>
      <c r="E45" s="140"/>
      <c r="F45" s="140"/>
      <c r="G45" s="140"/>
      <c r="H45" s="140"/>
      <c r="I45" s="140"/>
    </row>
    <row r="46" spans="1:9" ht="12" customHeight="1">
      <c r="A46" s="15" t="s">
        <v>65</v>
      </c>
      <c r="B46" s="26">
        <f>IF(AND(C39="是",D45=""),B45*0.3%,"")</f>
      </c>
      <c r="C46" s="26"/>
      <c r="D46" s="22"/>
      <c r="E46" s="23"/>
      <c r="F46" s="22"/>
      <c r="G46" s="22"/>
      <c r="H46" s="22"/>
      <c r="I46" s="26"/>
    </row>
    <row r="47" spans="1:9" ht="12" customHeight="1">
      <c r="A47" s="27"/>
      <c r="B47" s="27"/>
      <c r="C47" s="27"/>
      <c r="D47" s="27"/>
      <c r="E47" s="27"/>
      <c r="F47" s="27"/>
      <c r="G47" s="27"/>
      <c r="H47" s="27"/>
      <c r="I47" s="27"/>
    </row>
    <row r="48" ht="12" customHeight="1">
      <c r="A48" s="21" t="s">
        <v>56</v>
      </c>
    </row>
    <row r="49" spans="1:9" ht="12" customHeight="1">
      <c r="A49" s="123" t="s">
        <v>57</v>
      </c>
      <c r="B49" s="123"/>
      <c r="C49" s="123"/>
      <c r="D49" s="123"/>
      <c r="E49" s="123"/>
      <c r="F49" s="123"/>
      <c r="G49" s="123"/>
      <c r="H49" s="123"/>
      <c r="I49" s="123"/>
    </row>
    <row r="50" spans="1:9" ht="12" customHeight="1">
      <c r="A50" s="123"/>
      <c r="B50" s="123"/>
      <c r="C50" s="123"/>
      <c r="D50" s="123"/>
      <c r="E50" s="123"/>
      <c r="F50" s="123"/>
      <c r="G50" s="123"/>
      <c r="H50" s="123"/>
      <c r="I50" s="123"/>
    </row>
    <row r="51" spans="1:3" ht="12" customHeight="1">
      <c r="A51" s="4" t="s">
        <v>70</v>
      </c>
      <c r="C51" s="58"/>
    </row>
    <row r="52" spans="1:11" ht="12" customHeight="1">
      <c r="A52" s="27" t="s">
        <v>50</v>
      </c>
      <c r="B52" s="27"/>
      <c r="C52" s="27"/>
      <c r="D52" s="22"/>
      <c r="E52" s="22"/>
      <c r="F52" s="22" t="s">
        <v>51</v>
      </c>
      <c r="G52" s="118"/>
      <c r="H52" s="22" t="s">
        <v>61</v>
      </c>
      <c r="I52" s="23">
        <v>0.006</v>
      </c>
      <c r="K52" s="4" t="s">
        <v>39</v>
      </c>
    </row>
    <row r="53" spans="1:11" ht="12" customHeight="1">
      <c r="A53" s="27" t="s">
        <v>63</v>
      </c>
      <c r="B53" s="27"/>
      <c r="C53" s="27"/>
      <c r="D53" s="22"/>
      <c r="E53" s="22"/>
      <c r="F53" s="22" t="s">
        <v>51</v>
      </c>
      <c r="G53" s="118"/>
      <c r="H53" s="22" t="s">
        <v>61</v>
      </c>
      <c r="I53" s="23">
        <v>0.006</v>
      </c>
      <c r="K53" s="15">
        <f>G52*I52</f>
        <v>0</v>
      </c>
    </row>
    <row r="54" spans="1:11" ht="12" customHeight="1">
      <c r="A54" s="126" t="s">
        <v>118</v>
      </c>
      <c r="B54" s="126"/>
      <c r="C54" s="126"/>
      <c r="D54" s="126"/>
      <c r="E54" s="22"/>
      <c r="F54" s="22" t="s">
        <v>117</v>
      </c>
      <c r="G54" s="118"/>
      <c r="H54" s="127" t="s">
        <v>119</v>
      </c>
      <c r="I54" s="127"/>
      <c r="K54" s="15"/>
    </row>
    <row r="55" spans="1:11" ht="12" customHeight="1">
      <c r="A55" s="4" t="s">
        <v>59</v>
      </c>
      <c r="D55" s="22"/>
      <c r="E55" s="22"/>
      <c r="F55" s="22" t="s">
        <v>51</v>
      </c>
      <c r="G55" s="118"/>
      <c r="H55" s="22" t="s">
        <v>61</v>
      </c>
      <c r="I55" s="23">
        <v>0.025</v>
      </c>
      <c r="K55" s="15">
        <f>G53*I53</f>
        <v>0</v>
      </c>
    </row>
    <row r="56" spans="1:11" ht="12" customHeight="1">
      <c r="A56" s="123" t="s">
        <v>64</v>
      </c>
      <c r="B56" s="123"/>
      <c r="C56" s="123"/>
      <c r="D56" s="123"/>
      <c r="E56" s="59"/>
      <c r="F56" s="22" t="s">
        <v>51</v>
      </c>
      <c r="G56" s="32">
        <f>IF(E56="是","2,500","")</f>
      </c>
      <c r="H56" s="22" t="s">
        <v>61</v>
      </c>
      <c r="I56" s="23">
        <v>0.006</v>
      </c>
      <c r="K56" s="15">
        <f>G55*I55</f>
        <v>0</v>
      </c>
    </row>
    <row r="57" spans="1:12" ht="12" customHeight="1">
      <c r="A57" s="15" t="s">
        <v>72</v>
      </c>
      <c r="B57" s="25">
        <f>IF(C51="是",G52+G53+G55+L57,"")</f>
      </c>
      <c r="C57" s="25"/>
      <c r="D57" s="128">
        <f>IF(AND(C51="是",B57&gt;1000000),"全球个人随身物品投保金额大于人民币1,000,000；请交至核保部特别审批。","")</f>
      </c>
      <c r="E57" s="128"/>
      <c r="F57" s="128"/>
      <c r="G57" s="128"/>
      <c r="H57" s="128"/>
      <c r="I57" s="128"/>
      <c r="K57" s="15" t="str">
        <f>IF(E56="是",G56*I56,"0")</f>
        <v>0</v>
      </c>
      <c r="L57" s="15" t="str">
        <f>IF(E56="是",G56,"0")</f>
        <v>0</v>
      </c>
    </row>
    <row r="58" spans="1:11" ht="12" customHeight="1">
      <c r="A58" s="140">
        <f>IF(AND(C51="是",G52+G53+G55&gt;((K61+K62)*1.5)),"私人财物投保金额高于房屋结构和家居财物总合的150%；请交至核保部特别审批。","")</f>
      </c>
      <c r="B58" s="140"/>
      <c r="C58" s="140"/>
      <c r="D58" s="140"/>
      <c r="E58" s="140"/>
      <c r="F58" s="140"/>
      <c r="G58" s="140"/>
      <c r="H58" s="140"/>
      <c r="I58" s="33"/>
      <c r="K58" s="15"/>
    </row>
    <row r="59" spans="1:8" ht="12" customHeight="1">
      <c r="A59" s="21" t="s">
        <v>62</v>
      </c>
      <c r="D59" s="22"/>
      <c r="E59" s="34"/>
      <c r="F59" s="15"/>
      <c r="G59" s="23"/>
      <c r="H59" s="23"/>
    </row>
    <row r="60" ht="12" customHeight="1">
      <c r="A60" s="4" t="s">
        <v>66</v>
      </c>
    </row>
    <row r="61" spans="1:12" ht="12" customHeight="1">
      <c r="A61" s="123" t="s">
        <v>67</v>
      </c>
      <c r="B61" s="123"/>
      <c r="C61" s="123"/>
      <c r="D61" s="123"/>
      <c r="E61" s="123"/>
      <c r="F61" s="123"/>
      <c r="G61" s="123"/>
      <c r="H61" s="123"/>
      <c r="I61" s="123"/>
      <c r="K61" s="15" t="str">
        <f>IF(B33="","0",B33)</f>
        <v>0</v>
      </c>
      <c r="L61" s="15"/>
    </row>
    <row r="62" spans="1:12" ht="12" customHeight="1">
      <c r="A62" s="123"/>
      <c r="B62" s="123"/>
      <c r="C62" s="123"/>
      <c r="D62" s="123"/>
      <c r="E62" s="123"/>
      <c r="F62" s="123"/>
      <c r="G62" s="123"/>
      <c r="H62" s="123"/>
      <c r="I62" s="123"/>
      <c r="K62" s="15" t="str">
        <f>IF(B45="","0",B45)</f>
        <v>0</v>
      </c>
      <c r="L62" s="15"/>
    </row>
    <row r="63" spans="1:12" ht="12" customHeight="1">
      <c r="A63" s="123" t="s">
        <v>112</v>
      </c>
      <c r="B63" s="123"/>
      <c r="C63" s="123"/>
      <c r="D63" s="123"/>
      <c r="E63" s="123"/>
      <c r="F63" s="123"/>
      <c r="G63" s="123"/>
      <c r="H63" s="123"/>
      <c r="I63" s="123"/>
      <c r="K63" s="15">
        <f>IF(AND(C51="是",C57=""),"",G52+G53+G55)</f>
        <v>0</v>
      </c>
      <c r="L63" s="15"/>
    </row>
    <row r="64" spans="1:12" ht="12" customHeight="1">
      <c r="A64" s="4" t="s">
        <v>113</v>
      </c>
      <c r="L64" s="15"/>
    </row>
    <row r="65" spans="1:12" ht="12" customHeight="1">
      <c r="A65" s="4" t="s">
        <v>68</v>
      </c>
      <c r="L65" s="15"/>
    </row>
    <row r="66" spans="1:11" ht="12" customHeight="1">
      <c r="A66" s="4" t="s">
        <v>73</v>
      </c>
      <c r="B66" s="26">
        <f>IF(AND(C51="是",A58=""),K53+K55+K56+K57,"")</f>
      </c>
      <c r="C66" s="26"/>
      <c r="K66" s="4" t="s">
        <v>78</v>
      </c>
    </row>
    <row r="67" ht="12" customHeight="1">
      <c r="K67" s="4" t="s">
        <v>74</v>
      </c>
    </row>
    <row r="68" spans="1:11" ht="12" customHeight="1">
      <c r="A68" s="21" t="s">
        <v>69</v>
      </c>
      <c r="K68" s="4" t="s">
        <v>75</v>
      </c>
    </row>
    <row r="69" spans="1:11" ht="12" customHeight="1">
      <c r="A69" s="4" t="s">
        <v>70</v>
      </c>
      <c r="C69" s="58"/>
      <c r="K69" s="4" t="s">
        <v>76</v>
      </c>
    </row>
    <row r="70" spans="1:11" ht="12" customHeight="1">
      <c r="A70" s="4" t="s">
        <v>71</v>
      </c>
      <c r="K70" s="4" t="s">
        <v>77</v>
      </c>
    </row>
    <row r="71" spans="1:11" ht="12" customHeight="1">
      <c r="A71" s="15" t="s">
        <v>79</v>
      </c>
      <c r="B71" s="60"/>
      <c r="C71" s="15"/>
      <c r="K71" s="4">
        <f>IF(B71="2名家佣","1",IF(B71="3名家佣","2",IF(B71="4名家佣","3",IF(B71="5名家佣","4",""))))</f>
      </c>
    </row>
    <row r="72" spans="1:11" ht="12" customHeight="1">
      <c r="A72" s="4" t="s">
        <v>82</v>
      </c>
      <c r="B72" s="26">
        <f>IF((AND(C69="是",B71="1名家佣")),"免费",IF((AND(C69="是",K71&gt;1)),K71*250,""))</f>
      </c>
      <c r="C72" s="35"/>
      <c r="K72" s="15">
        <f>IF(B72="免费","0",B72)</f>
      </c>
    </row>
    <row r="73" ht="12" customHeight="1"/>
    <row r="74" spans="1:11" ht="12" customHeight="1">
      <c r="A74" s="21" t="s">
        <v>80</v>
      </c>
      <c r="K74" s="36"/>
    </row>
    <row r="75" spans="1:3" ht="12" customHeight="1">
      <c r="A75" s="4" t="s">
        <v>70</v>
      </c>
      <c r="C75" s="58"/>
    </row>
    <row r="76" spans="1:9" ht="12" customHeight="1">
      <c r="A76" s="4" t="s">
        <v>81</v>
      </c>
      <c r="C76" s="61"/>
      <c r="D76" s="123"/>
      <c r="E76" s="123"/>
      <c r="F76" s="123"/>
      <c r="G76" s="123"/>
      <c r="H76" s="123"/>
      <c r="I76" s="123"/>
    </row>
    <row r="77" spans="1:9" ht="12" customHeight="1">
      <c r="A77" s="4" t="s">
        <v>83</v>
      </c>
      <c r="B77" s="26">
        <f>IF(C75="是",K82,"")</f>
      </c>
      <c r="C77" s="37"/>
      <c r="D77" s="123"/>
      <c r="E77" s="123"/>
      <c r="F77" s="123"/>
      <c r="G77" s="123"/>
      <c r="H77" s="123"/>
      <c r="I77" s="123"/>
    </row>
    <row r="78" spans="2:11" ht="10.5">
      <c r="B78" s="26"/>
      <c r="C78" s="37"/>
      <c r="D78" s="24"/>
      <c r="E78" s="24"/>
      <c r="F78" s="24"/>
      <c r="G78" s="24"/>
      <c r="H78" s="24"/>
      <c r="I78" s="24"/>
      <c r="K78" s="4" t="s">
        <v>40</v>
      </c>
    </row>
    <row r="79" spans="1:11" ht="10.5">
      <c r="A79" s="31" t="s">
        <v>95</v>
      </c>
      <c r="B79" s="38" t="str">
        <f>IF(K89&gt;800,K89,"800")</f>
        <v>-</v>
      </c>
      <c r="C79" s="24"/>
      <c r="D79" s="24"/>
      <c r="E79" s="24"/>
      <c r="F79" s="24"/>
      <c r="G79" s="24"/>
      <c r="H79" s="24"/>
      <c r="I79" s="24"/>
      <c r="K79" s="4" t="s">
        <v>41</v>
      </c>
    </row>
    <row r="80" spans="1:11" ht="10.5">
      <c r="A80" s="31"/>
      <c r="B80" s="38"/>
      <c r="C80" s="24"/>
      <c r="D80" s="24"/>
      <c r="E80" s="24"/>
      <c r="F80" s="24"/>
      <c r="G80" s="24"/>
      <c r="H80" s="24"/>
      <c r="I80" s="24"/>
      <c r="K80" s="4" t="s">
        <v>42</v>
      </c>
    </row>
    <row r="81" spans="1:11" ht="12" customHeight="1">
      <c r="A81" s="123" t="s">
        <v>85</v>
      </c>
      <c r="B81" s="123"/>
      <c r="C81" s="123"/>
      <c r="D81" s="123"/>
      <c r="E81" s="123"/>
      <c r="F81" s="123"/>
      <c r="G81" s="123"/>
      <c r="H81" s="123"/>
      <c r="I81" s="123"/>
      <c r="K81" s="4" t="s">
        <v>43</v>
      </c>
    </row>
    <row r="82" ht="10.5">
      <c r="K82" s="37" t="str">
        <f>IF(C76=K79,"350",IF(C76=K80,"500",IF(C76=K81,"650","免费")))</f>
        <v>免费</v>
      </c>
    </row>
    <row r="83" ht="12" customHeight="1">
      <c r="A83" s="21" t="s">
        <v>86</v>
      </c>
    </row>
    <row r="84" spans="1:11" ht="12" customHeight="1">
      <c r="A84" s="4" t="s">
        <v>87</v>
      </c>
      <c r="K84" s="39" t="str">
        <f>IF(B34="","0",B34)</f>
        <v>0</v>
      </c>
    </row>
    <row r="85" spans="1:11" ht="12" customHeight="1">
      <c r="A85" s="123" t="s">
        <v>88</v>
      </c>
      <c r="B85" s="123"/>
      <c r="C85" s="123"/>
      <c r="D85" s="123"/>
      <c r="E85" s="123"/>
      <c r="F85" s="123"/>
      <c r="G85" s="123"/>
      <c r="H85" s="123"/>
      <c r="I85" s="123"/>
      <c r="K85" s="15" t="str">
        <f>IF(B46="","0",B46)</f>
        <v>0</v>
      </c>
    </row>
    <row r="86" spans="1:11" ht="12" customHeight="1">
      <c r="A86" s="123"/>
      <c r="B86" s="123"/>
      <c r="C86" s="123"/>
      <c r="D86" s="123"/>
      <c r="E86" s="123"/>
      <c r="F86" s="123"/>
      <c r="G86" s="123"/>
      <c r="H86" s="123"/>
      <c r="I86" s="123"/>
      <c r="K86" s="15" t="str">
        <f>IF(B66="","0",B66)</f>
        <v>0</v>
      </c>
    </row>
    <row r="87" spans="1:11" ht="12" customHeight="1">
      <c r="A87" s="123" t="s">
        <v>89</v>
      </c>
      <c r="B87" s="123"/>
      <c r="C87" s="123"/>
      <c r="D87" s="123"/>
      <c r="E87" s="123"/>
      <c r="F87" s="123"/>
      <c r="G87" s="123"/>
      <c r="H87" s="123"/>
      <c r="I87" s="123"/>
      <c r="K87" s="15" t="str">
        <f>IF(OR(B72="",B72="免费"),"0",B72)</f>
        <v>0</v>
      </c>
    </row>
    <row r="88" spans="1:11" ht="12" customHeight="1">
      <c r="A88" s="123" t="s">
        <v>90</v>
      </c>
      <c r="B88" s="123"/>
      <c r="C88" s="123"/>
      <c r="D88" s="123"/>
      <c r="E88" s="123"/>
      <c r="F88" s="123"/>
      <c r="G88" s="123"/>
      <c r="H88" s="123"/>
      <c r="I88" s="123"/>
      <c r="K88" s="15" t="str">
        <f>IF(OR(B77="",B77="免费"),"0",B77)</f>
        <v>0</v>
      </c>
    </row>
    <row r="89" spans="1:11" ht="12" customHeight="1">
      <c r="A89" s="123" t="s">
        <v>91</v>
      </c>
      <c r="B89" s="123"/>
      <c r="C89" s="123"/>
      <c r="D89" s="123"/>
      <c r="E89" s="123"/>
      <c r="F89" s="123"/>
      <c r="G89" s="123"/>
      <c r="H89" s="123"/>
      <c r="I89" s="123"/>
      <c r="K89" s="40" t="str">
        <f>IF(OR(K84+K85+K86+K87+K88=0,A27="请交至核保部特别审批。"),"-",K84+K85+K86+K87+K88)</f>
        <v>-</v>
      </c>
    </row>
    <row r="90" spans="1:9" ht="12" customHeight="1">
      <c r="A90" s="123"/>
      <c r="B90" s="123"/>
      <c r="C90" s="123"/>
      <c r="D90" s="123"/>
      <c r="E90" s="123"/>
      <c r="F90" s="123"/>
      <c r="G90" s="123"/>
      <c r="H90" s="123"/>
      <c r="I90" s="123"/>
    </row>
    <row r="91" spans="1:9" ht="12" customHeight="1">
      <c r="A91" s="41"/>
      <c r="B91" s="41"/>
      <c r="C91" s="41"/>
      <c r="D91" s="41"/>
      <c r="E91" s="41"/>
      <c r="F91" s="41"/>
      <c r="G91" s="41"/>
      <c r="H91" s="41"/>
      <c r="I91" s="41"/>
    </row>
    <row r="92" spans="1:9" ht="12" customHeight="1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2" customHeight="1">
      <c r="A93" s="125" t="s">
        <v>92</v>
      </c>
      <c r="B93" s="125"/>
      <c r="C93" s="41"/>
      <c r="D93" s="41"/>
      <c r="E93" s="41"/>
      <c r="F93" s="41"/>
      <c r="G93" s="41"/>
      <c r="H93" s="41"/>
      <c r="I93" s="41"/>
    </row>
    <row r="94" ht="12" customHeight="1">
      <c r="A94" s="21" t="s">
        <v>114</v>
      </c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spans="1:8" ht="12" customHeight="1">
      <c r="A101" s="136"/>
      <c r="B101" s="136"/>
      <c r="G101" s="43"/>
      <c r="H101" s="43"/>
    </row>
    <row r="102" spans="1:8" ht="12" customHeight="1">
      <c r="A102" s="124" t="s">
        <v>93</v>
      </c>
      <c r="B102" s="124"/>
      <c r="G102" s="124" t="s">
        <v>94</v>
      </c>
      <c r="H102" s="124"/>
    </row>
    <row r="103" ht="12" customHeight="1"/>
    <row r="104" ht="12" customHeight="1"/>
    <row r="105" ht="12" customHeight="1"/>
    <row r="106" ht="12" customHeight="1"/>
    <row r="107" spans="1:9" ht="12" customHeight="1">
      <c r="A107" s="44" t="s">
        <v>84</v>
      </c>
      <c r="B107" s="45" t="str">
        <f>B79</f>
        <v>-</v>
      </c>
      <c r="C107" s="46"/>
      <c r="D107" s="46"/>
      <c r="E107" s="46"/>
      <c r="F107" s="46"/>
      <c r="G107" s="46"/>
      <c r="H107" s="46"/>
      <c r="I107" s="47"/>
    </row>
    <row r="108" spans="1:9" ht="12" customHeight="1">
      <c r="A108" s="48" t="s">
        <v>96</v>
      </c>
      <c r="B108" s="49" t="s">
        <v>97</v>
      </c>
      <c r="C108" s="43"/>
      <c r="D108" s="42" t="s">
        <v>98</v>
      </c>
      <c r="E108" s="50"/>
      <c r="F108" s="43" t="s">
        <v>99</v>
      </c>
      <c r="G108" s="43"/>
      <c r="H108" s="43"/>
      <c r="I108" s="51"/>
    </row>
    <row r="109" ht="12" customHeight="1"/>
    <row r="110" ht="12" customHeight="1"/>
    <row r="111" ht="12" customHeight="1"/>
    <row r="112" spans="1:9" ht="12" customHeight="1">
      <c r="A112" s="52" t="s">
        <v>100</v>
      </c>
      <c r="B112" s="53"/>
      <c r="C112" s="53"/>
      <c r="D112" s="53"/>
      <c r="E112" s="53"/>
      <c r="F112" s="53"/>
      <c r="G112" s="53"/>
      <c r="H112" s="53"/>
      <c r="I112" s="54"/>
    </row>
    <row r="113" spans="1:9" ht="12" customHeight="1">
      <c r="A113" s="48" t="s">
        <v>101</v>
      </c>
      <c r="B113" s="62"/>
      <c r="C113" s="49" t="s">
        <v>104</v>
      </c>
      <c r="D113" s="62"/>
      <c r="E113" s="62"/>
      <c r="F113" s="129" t="s">
        <v>102</v>
      </c>
      <c r="G113" s="129"/>
      <c r="H113" s="62"/>
      <c r="I113" s="63"/>
    </row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</sheetData>
  <sheetProtection password="DF87" sheet="1" objects="1" scenarios="1"/>
  <mergeCells count="34">
    <mergeCell ref="A1:C7"/>
    <mergeCell ref="D76:I77"/>
    <mergeCell ref="A44:H44"/>
    <mergeCell ref="A81:I81"/>
    <mergeCell ref="A8:E8"/>
    <mergeCell ref="H8:I9"/>
    <mergeCell ref="D45:I45"/>
    <mergeCell ref="A58:H58"/>
    <mergeCell ref="D33:I33"/>
    <mergeCell ref="A61:I62"/>
    <mergeCell ref="F113:G113"/>
    <mergeCell ref="A13:B13"/>
    <mergeCell ref="E18:F18"/>
    <mergeCell ref="G18:H18"/>
    <mergeCell ref="A30:I30"/>
    <mergeCell ref="A27:I27"/>
    <mergeCell ref="D32:E32"/>
    <mergeCell ref="A38:F38"/>
    <mergeCell ref="G31:I32"/>
    <mergeCell ref="A101:B101"/>
    <mergeCell ref="A42:D42"/>
    <mergeCell ref="A54:D54"/>
    <mergeCell ref="H54:I54"/>
    <mergeCell ref="D57:I57"/>
    <mergeCell ref="A49:I50"/>
    <mergeCell ref="A56:D56"/>
    <mergeCell ref="A85:I86"/>
    <mergeCell ref="A63:I63"/>
    <mergeCell ref="A102:B102"/>
    <mergeCell ref="G102:H102"/>
    <mergeCell ref="A87:I87"/>
    <mergeCell ref="A88:I88"/>
    <mergeCell ref="A89:I90"/>
    <mergeCell ref="A93:B93"/>
  </mergeCells>
  <dataValidations count="9">
    <dataValidation type="list" allowBlank="1" showInputMessage="1" showErrorMessage="1" sqref="C75 C69 E56 C51 C31 G20:G21 G23:G24 C39">
      <formula1>$K$11:$K$12</formula1>
    </dataValidation>
    <dataValidation type="list" allowBlank="1" showInputMessage="1" showErrorMessage="1" sqref="C76">
      <formula1>$K$78:$K$81</formula1>
    </dataValidation>
    <dataValidation type="date" operator="lessThanOrEqual" allowBlank="1" showInputMessage="1" showErrorMessage="1" sqref="B33">
      <formula1>O34</formula1>
    </dataValidation>
    <dataValidation type="list" allowBlank="1" showInputMessage="1" showErrorMessage="1" sqref="B71">
      <formula1>$K$66:$K$70</formula1>
    </dataValidation>
    <dataValidation operator="lessThan" allowBlank="1" showInputMessage="1" showErrorMessage="1" sqref="E59"/>
    <dataValidation operator="lessThanOrEqual" allowBlank="1" showInputMessage="1" showErrorMessage="1" sqref="C45"/>
    <dataValidation type="list" allowBlank="1" showInputMessage="1" showErrorMessage="1" sqref="C28">
      <formula1>$K$25:$K$30</formula1>
    </dataValidation>
    <dataValidation type="whole" operator="lessThanOrEqual" allowBlank="1" showInputMessage="1" showErrorMessage="1" error="投保住宅楼龄大于25年，请交至核保部特别审批。" sqref="B18">
      <formula1>25</formula1>
    </dataValidation>
    <dataValidation type="list" allowBlank="1" showInputMessage="1" showErrorMessage="1" sqref="E18:F18">
      <formula1>$K$18:$K$20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4"/>
  <headerFooter alignWithMargins="0">
    <oddFooter>&amp;C&amp;"宋体,Italic"&amp;8第&amp;P页，共&amp;N页</oddFooter>
  </headerFooter>
  <rowBreaks count="1" manualBreakCount="1">
    <brk id="58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4.25"/>
  <cols>
    <col min="1" max="1" width="4.875" style="3" customWidth="1"/>
    <col min="2" max="2" width="10.375" style="3" customWidth="1"/>
    <col min="3" max="7" width="9.00390625" style="3" customWidth="1"/>
    <col min="8" max="8" width="14.125" style="2" customWidth="1"/>
    <col min="9" max="16384" width="9.00390625" style="3" customWidth="1"/>
  </cols>
  <sheetData>
    <row r="1" spans="1:8" ht="12.75">
      <c r="A1" s="145" t="s">
        <v>105</v>
      </c>
      <c r="B1" s="145"/>
      <c r="C1" s="145"/>
      <c r="D1" s="145"/>
      <c r="E1" s="145"/>
      <c r="F1" s="145"/>
      <c r="G1" s="145"/>
      <c r="H1" s="145"/>
    </row>
    <row r="2" spans="1:8" ht="12.75">
      <c r="A2" s="64"/>
      <c r="B2" s="64"/>
      <c r="C2" s="64"/>
      <c r="D2" s="64"/>
      <c r="E2" s="64"/>
      <c r="F2" s="64"/>
      <c r="G2" s="65"/>
      <c r="H2" s="66"/>
    </row>
    <row r="3" spans="1:8" ht="12.75">
      <c r="A3" s="67" t="s">
        <v>3</v>
      </c>
      <c r="B3" s="68"/>
      <c r="C3" s="69">
        <f>'试算工具'!B11</f>
        <v>0</v>
      </c>
      <c r="D3" s="68"/>
      <c r="E3" s="68"/>
      <c r="F3" s="68"/>
      <c r="G3" s="68"/>
      <c r="H3" s="70"/>
    </row>
    <row r="4" spans="1:8" ht="12.75">
      <c r="A4" s="71" t="s">
        <v>106</v>
      </c>
      <c r="B4" s="72"/>
      <c r="C4" s="73">
        <f>'试算工具'!B12</f>
        <v>0</v>
      </c>
      <c r="D4" s="72"/>
      <c r="E4" s="72"/>
      <c r="F4" s="72"/>
      <c r="G4" s="72"/>
      <c r="H4" s="74"/>
    </row>
    <row r="5" spans="1:8" ht="13.5" thickBot="1">
      <c r="A5" s="75" t="s">
        <v>7</v>
      </c>
      <c r="B5" s="76"/>
      <c r="C5" s="121" t="s">
        <v>127</v>
      </c>
      <c r="D5" s="77"/>
      <c r="E5" s="78"/>
      <c r="F5" s="77"/>
      <c r="G5" s="76"/>
      <c r="H5" s="79"/>
    </row>
    <row r="6" spans="1:8" ht="13.5" thickTop="1">
      <c r="A6" s="71" t="s">
        <v>107</v>
      </c>
      <c r="B6" s="72"/>
      <c r="C6" s="72"/>
      <c r="D6" s="72"/>
      <c r="E6" s="72"/>
      <c r="F6" s="72"/>
      <c r="G6" s="72"/>
      <c r="H6" s="74"/>
    </row>
    <row r="7" spans="1:8" ht="12.75">
      <c r="A7" s="80" t="s">
        <v>108</v>
      </c>
      <c r="B7" s="65"/>
      <c r="C7" s="65"/>
      <c r="D7" s="65"/>
      <c r="E7" s="65"/>
      <c r="F7" s="65"/>
      <c r="G7" s="65"/>
      <c r="H7" s="81"/>
    </row>
    <row r="8" spans="1:8" ht="12.75">
      <c r="A8" s="92" t="s">
        <v>1</v>
      </c>
      <c r="B8" s="141" t="s">
        <v>110</v>
      </c>
      <c r="C8" s="142"/>
      <c r="D8" s="142"/>
      <c r="E8" s="142"/>
      <c r="F8" s="142"/>
      <c r="G8" s="143"/>
      <c r="H8" s="93" t="s">
        <v>111</v>
      </c>
    </row>
    <row r="9" spans="1:8" ht="12.75">
      <c r="A9" s="94">
        <v>1</v>
      </c>
      <c r="B9" s="146"/>
      <c r="C9" s="147"/>
      <c r="D9" s="147"/>
      <c r="E9" s="147"/>
      <c r="F9" s="147"/>
      <c r="G9" s="148"/>
      <c r="H9" s="97"/>
    </row>
    <row r="10" spans="1:8" ht="12.75">
      <c r="A10" s="95">
        <v>2</v>
      </c>
      <c r="B10" s="149"/>
      <c r="C10" s="150"/>
      <c r="D10" s="150"/>
      <c r="E10" s="150"/>
      <c r="F10" s="150"/>
      <c r="G10" s="151"/>
      <c r="H10" s="98"/>
    </row>
    <row r="11" spans="1:8" ht="12.75">
      <c r="A11" s="95">
        <v>3</v>
      </c>
      <c r="B11" s="149"/>
      <c r="C11" s="150"/>
      <c r="D11" s="150"/>
      <c r="E11" s="150"/>
      <c r="F11" s="150"/>
      <c r="G11" s="151"/>
      <c r="H11" s="98"/>
    </row>
    <row r="12" spans="1:8" ht="12.75">
      <c r="A12" s="95">
        <v>4</v>
      </c>
      <c r="B12" s="149"/>
      <c r="C12" s="150"/>
      <c r="D12" s="150"/>
      <c r="E12" s="150"/>
      <c r="F12" s="150"/>
      <c r="G12" s="151"/>
      <c r="H12" s="98"/>
    </row>
    <row r="13" spans="1:8" ht="12.75">
      <c r="A13" s="95">
        <v>5</v>
      </c>
      <c r="B13" s="149"/>
      <c r="C13" s="150"/>
      <c r="D13" s="150"/>
      <c r="E13" s="150"/>
      <c r="F13" s="150"/>
      <c r="G13" s="151"/>
      <c r="H13" s="98"/>
    </row>
    <row r="14" spans="1:8" ht="12.75">
      <c r="A14" s="95">
        <v>6</v>
      </c>
      <c r="B14" s="149"/>
      <c r="C14" s="150"/>
      <c r="D14" s="150"/>
      <c r="E14" s="150"/>
      <c r="F14" s="150"/>
      <c r="G14" s="151"/>
      <c r="H14" s="98"/>
    </row>
    <row r="15" spans="1:8" ht="12.75">
      <c r="A15" s="95">
        <v>7</v>
      </c>
      <c r="B15" s="149"/>
      <c r="C15" s="150"/>
      <c r="D15" s="150"/>
      <c r="E15" s="150"/>
      <c r="F15" s="150"/>
      <c r="G15" s="151"/>
      <c r="H15" s="98"/>
    </row>
    <row r="16" spans="1:8" ht="12.75">
      <c r="A16" s="95">
        <v>8</v>
      </c>
      <c r="B16" s="149"/>
      <c r="C16" s="150"/>
      <c r="D16" s="150"/>
      <c r="E16" s="150"/>
      <c r="F16" s="150"/>
      <c r="G16" s="151"/>
      <c r="H16" s="98"/>
    </row>
    <row r="17" spans="1:8" ht="12.75">
      <c r="A17" s="95">
        <v>9</v>
      </c>
      <c r="B17" s="149"/>
      <c r="C17" s="150"/>
      <c r="D17" s="150"/>
      <c r="E17" s="150"/>
      <c r="F17" s="150"/>
      <c r="G17" s="151"/>
      <c r="H17" s="98"/>
    </row>
    <row r="18" spans="1:8" ht="12.75">
      <c r="A18" s="95">
        <v>10</v>
      </c>
      <c r="B18" s="149"/>
      <c r="C18" s="150"/>
      <c r="D18" s="150"/>
      <c r="E18" s="150"/>
      <c r="F18" s="150"/>
      <c r="G18" s="151"/>
      <c r="H18" s="98"/>
    </row>
    <row r="19" spans="1:8" ht="12.75">
      <c r="A19" s="95"/>
      <c r="B19" s="149"/>
      <c r="C19" s="150"/>
      <c r="D19" s="150"/>
      <c r="E19" s="150"/>
      <c r="F19" s="150"/>
      <c r="G19" s="151"/>
      <c r="H19" s="98"/>
    </row>
    <row r="20" spans="1:8" ht="12.75">
      <c r="A20" s="95"/>
      <c r="B20" s="149"/>
      <c r="C20" s="150"/>
      <c r="D20" s="150"/>
      <c r="E20" s="150"/>
      <c r="F20" s="150"/>
      <c r="G20" s="151"/>
      <c r="H20" s="98"/>
    </row>
    <row r="21" spans="1:8" ht="12.75">
      <c r="A21" s="95"/>
      <c r="B21" s="149"/>
      <c r="C21" s="150"/>
      <c r="D21" s="150"/>
      <c r="E21" s="150"/>
      <c r="F21" s="150"/>
      <c r="G21" s="151"/>
      <c r="H21" s="98"/>
    </row>
    <row r="22" spans="1:8" ht="12.75">
      <c r="A22" s="95"/>
      <c r="B22" s="149"/>
      <c r="C22" s="150"/>
      <c r="D22" s="150"/>
      <c r="E22" s="150"/>
      <c r="F22" s="150"/>
      <c r="G22" s="151"/>
      <c r="H22" s="98"/>
    </row>
    <row r="23" spans="1:8" ht="12.75">
      <c r="A23" s="95"/>
      <c r="B23" s="149"/>
      <c r="C23" s="150"/>
      <c r="D23" s="150"/>
      <c r="E23" s="150"/>
      <c r="F23" s="150"/>
      <c r="G23" s="151"/>
      <c r="H23" s="98"/>
    </row>
    <row r="24" spans="1:8" ht="12.75">
      <c r="A24" s="95"/>
      <c r="B24" s="149"/>
      <c r="C24" s="150"/>
      <c r="D24" s="150"/>
      <c r="E24" s="150"/>
      <c r="F24" s="150"/>
      <c r="G24" s="151"/>
      <c r="H24" s="98"/>
    </row>
    <row r="25" spans="1:8" ht="13.5" thickBot="1">
      <c r="A25" s="96"/>
      <c r="B25" s="152"/>
      <c r="C25" s="153"/>
      <c r="D25" s="153"/>
      <c r="E25" s="153"/>
      <c r="F25" s="153"/>
      <c r="G25" s="154"/>
      <c r="H25" s="99"/>
    </row>
    <row r="26" spans="1:8" ht="15" customHeight="1" thickTop="1">
      <c r="A26" s="155" t="s">
        <v>126</v>
      </c>
      <c r="B26" s="156"/>
      <c r="C26" s="156"/>
      <c r="D26" s="156"/>
      <c r="E26" s="156"/>
      <c r="F26" s="156"/>
      <c r="G26" s="156"/>
      <c r="H26" s="100">
        <f>SUM(H9:H25)</f>
        <v>0</v>
      </c>
    </row>
    <row r="27" spans="1:8" ht="12.75">
      <c r="A27" s="71" t="s">
        <v>109</v>
      </c>
      <c r="B27" s="82"/>
      <c r="C27" s="72"/>
      <c r="D27" s="72"/>
      <c r="E27" s="72"/>
      <c r="F27" s="72"/>
      <c r="G27" s="72"/>
      <c r="H27" s="74"/>
    </row>
    <row r="28" spans="1:8" ht="12.75">
      <c r="A28" s="80" t="s">
        <v>108</v>
      </c>
      <c r="B28" s="83"/>
      <c r="C28" s="65"/>
      <c r="D28" s="65"/>
      <c r="E28" s="65"/>
      <c r="F28" s="65"/>
      <c r="G28" s="65"/>
      <c r="H28" s="81"/>
    </row>
    <row r="29" spans="1:8" ht="12.75">
      <c r="A29" s="92" t="s">
        <v>1</v>
      </c>
      <c r="B29" s="141" t="s">
        <v>110</v>
      </c>
      <c r="C29" s="142"/>
      <c r="D29" s="142"/>
      <c r="E29" s="142"/>
      <c r="F29" s="142"/>
      <c r="G29" s="143"/>
      <c r="H29" s="93" t="s">
        <v>111</v>
      </c>
    </row>
    <row r="30" spans="1:8" ht="12.75">
      <c r="A30" s="94">
        <v>1</v>
      </c>
      <c r="B30" s="146"/>
      <c r="C30" s="147"/>
      <c r="D30" s="147"/>
      <c r="E30" s="147"/>
      <c r="F30" s="147"/>
      <c r="G30" s="148"/>
      <c r="H30" s="103"/>
    </row>
    <row r="31" spans="1:8" ht="12.75">
      <c r="A31" s="95">
        <v>2</v>
      </c>
      <c r="B31" s="149"/>
      <c r="C31" s="150"/>
      <c r="D31" s="150"/>
      <c r="E31" s="150"/>
      <c r="F31" s="150"/>
      <c r="G31" s="151"/>
      <c r="H31" s="104"/>
    </row>
    <row r="32" spans="1:8" ht="12.75">
      <c r="A32" s="95">
        <v>3</v>
      </c>
      <c r="B32" s="149"/>
      <c r="C32" s="150"/>
      <c r="D32" s="150"/>
      <c r="E32" s="150"/>
      <c r="F32" s="150"/>
      <c r="G32" s="151"/>
      <c r="H32" s="104"/>
    </row>
    <row r="33" spans="1:8" ht="12.75">
      <c r="A33" s="95">
        <v>4</v>
      </c>
      <c r="B33" s="149"/>
      <c r="C33" s="150"/>
      <c r="D33" s="150"/>
      <c r="E33" s="150"/>
      <c r="F33" s="150"/>
      <c r="G33" s="151"/>
      <c r="H33" s="104"/>
    </row>
    <row r="34" spans="1:8" ht="12.75">
      <c r="A34" s="95">
        <v>5</v>
      </c>
      <c r="B34" s="149"/>
      <c r="C34" s="150"/>
      <c r="D34" s="150"/>
      <c r="E34" s="150"/>
      <c r="F34" s="150"/>
      <c r="G34" s="151"/>
      <c r="H34" s="104"/>
    </row>
    <row r="35" spans="1:8" ht="12.75">
      <c r="A35" s="95">
        <v>6</v>
      </c>
      <c r="B35" s="149"/>
      <c r="C35" s="150"/>
      <c r="D35" s="150"/>
      <c r="E35" s="150"/>
      <c r="F35" s="150"/>
      <c r="G35" s="151"/>
      <c r="H35" s="104"/>
    </row>
    <row r="36" spans="1:8" ht="12.75">
      <c r="A36" s="95">
        <v>7</v>
      </c>
      <c r="B36" s="149"/>
      <c r="C36" s="150"/>
      <c r="D36" s="150"/>
      <c r="E36" s="150"/>
      <c r="F36" s="150"/>
      <c r="G36" s="151"/>
      <c r="H36" s="104"/>
    </row>
    <row r="37" spans="1:8" ht="12.75">
      <c r="A37" s="95">
        <v>8</v>
      </c>
      <c r="B37" s="149"/>
      <c r="C37" s="150"/>
      <c r="D37" s="150"/>
      <c r="E37" s="150"/>
      <c r="F37" s="150"/>
      <c r="G37" s="151"/>
      <c r="H37" s="104"/>
    </row>
    <row r="38" spans="1:8" ht="12.75">
      <c r="A38" s="95">
        <v>9</v>
      </c>
      <c r="B38" s="149"/>
      <c r="C38" s="150"/>
      <c r="D38" s="150"/>
      <c r="E38" s="150"/>
      <c r="F38" s="150"/>
      <c r="G38" s="151"/>
      <c r="H38" s="104"/>
    </row>
    <row r="39" spans="1:8" ht="12.75">
      <c r="A39" s="95">
        <v>10</v>
      </c>
      <c r="B39" s="149"/>
      <c r="C39" s="150"/>
      <c r="D39" s="150"/>
      <c r="E39" s="150"/>
      <c r="F39" s="150"/>
      <c r="G39" s="151"/>
      <c r="H39" s="104"/>
    </row>
    <row r="40" spans="1:8" ht="12.75">
      <c r="A40" s="101"/>
      <c r="B40" s="149"/>
      <c r="C40" s="150"/>
      <c r="D40" s="150"/>
      <c r="E40" s="150"/>
      <c r="F40" s="150"/>
      <c r="G40" s="151"/>
      <c r="H40" s="104"/>
    </row>
    <row r="41" spans="1:8" ht="12.75">
      <c r="A41" s="101"/>
      <c r="B41" s="149"/>
      <c r="C41" s="150"/>
      <c r="D41" s="150"/>
      <c r="E41" s="150"/>
      <c r="F41" s="150"/>
      <c r="G41" s="151"/>
      <c r="H41" s="104"/>
    </row>
    <row r="42" spans="1:8" ht="12.75">
      <c r="A42" s="101"/>
      <c r="B42" s="149"/>
      <c r="C42" s="150"/>
      <c r="D42" s="150"/>
      <c r="E42" s="150"/>
      <c r="F42" s="150"/>
      <c r="G42" s="151"/>
      <c r="H42" s="104"/>
    </row>
    <row r="43" spans="1:8" ht="12.75">
      <c r="A43" s="101"/>
      <c r="B43" s="149"/>
      <c r="C43" s="150"/>
      <c r="D43" s="150"/>
      <c r="E43" s="150"/>
      <c r="F43" s="150"/>
      <c r="G43" s="151"/>
      <c r="H43" s="104"/>
    </row>
    <row r="44" spans="1:8" ht="12.75">
      <c r="A44" s="101"/>
      <c r="B44" s="149"/>
      <c r="C44" s="150"/>
      <c r="D44" s="150"/>
      <c r="E44" s="150"/>
      <c r="F44" s="150"/>
      <c r="G44" s="151"/>
      <c r="H44" s="104"/>
    </row>
    <row r="45" spans="1:8" ht="12.75">
      <c r="A45" s="101"/>
      <c r="B45" s="149"/>
      <c r="C45" s="150"/>
      <c r="D45" s="150"/>
      <c r="E45" s="150"/>
      <c r="F45" s="150"/>
      <c r="G45" s="151"/>
      <c r="H45" s="104"/>
    </row>
    <row r="46" spans="1:8" ht="15" customHeight="1" thickBot="1">
      <c r="A46" s="102"/>
      <c r="B46" s="152"/>
      <c r="C46" s="153"/>
      <c r="D46" s="153"/>
      <c r="E46" s="153"/>
      <c r="F46" s="153"/>
      <c r="G46" s="154"/>
      <c r="H46" s="105"/>
    </row>
    <row r="47" spans="1:8" ht="15" customHeight="1" thickTop="1">
      <c r="A47" s="157" t="s">
        <v>125</v>
      </c>
      <c r="B47" s="158"/>
      <c r="C47" s="158"/>
      <c r="D47" s="158"/>
      <c r="E47" s="158"/>
      <c r="F47" s="158"/>
      <c r="G47" s="158"/>
      <c r="H47" s="106">
        <f>SUM(H30:H46)</f>
        <v>0</v>
      </c>
    </row>
    <row r="48" spans="1:8" ht="12.75">
      <c r="A48" s="84"/>
      <c r="B48" s="84"/>
      <c r="C48" s="84"/>
      <c r="D48" s="84"/>
      <c r="E48" s="84"/>
      <c r="F48" s="84"/>
      <c r="G48" s="84"/>
      <c r="H48" s="85"/>
    </row>
    <row r="49" spans="1:8" ht="12.75">
      <c r="A49" s="84"/>
      <c r="B49" s="84"/>
      <c r="C49" s="84"/>
      <c r="D49" s="84"/>
      <c r="E49" s="84"/>
      <c r="F49" s="84"/>
      <c r="G49" s="84"/>
      <c r="H49" s="85"/>
    </row>
    <row r="50" spans="1:8" s="1" customFormat="1" ht="11.25">
      <c r="A50" s="144"/>
      <c r="B50" s="144"/>
      <c r="C50" s="107"/>
      <c r="D50" s="86"/>
      <c r="E50" s="86"/>
      <c r="F50" s="86"/>
      <c r="G50" s="107"/>
      <c r="H50" s="108"/>
    </row>
    <row r="51" spans="1:8" s="1" customFormat="1" ht="12.75">
      <c r="A51" s="71"/>
      <c r="B51" s="72"/>
      <c r="C51" s="72"/>
      <c r="D51" s="72"/>
      <c r="E51" s="72"/>
      <c r="F51" s="72"/>
      <c r="G51" s="87"/>
      <c r="H51" s="88"/>
    </row>
  </sheetData>
  <sheetProtection password="C654" sheet="1" objects="1" scenarios="1"/>
  <mergeCells count="40">
    <mergeCell ref="B42:G42"/>
    <mergeCell ref="B43:G43"/>
    <mergeCell ref="B44:G44"/>
    <mergeCell ref="B45:G45"/>
    <mergeCell ref="B46:G46"/>
    <mergeCell ref="A47:G47"/>
    <mergeCell ref="B36:G36"/>
    <mergeCell ref="B37:G37"/>
    <mergeCell ref="B38:G38"/>
    <mergeCell ref="B39:G39"/>
    <mergeCell ref="B40:G40"/>
    <mergeCell ref="B41:G41"/>
    <mergeCell ref="B30:G30"/>
    <mergeCell ref="B31:G31"/>
    <mergeCell ref="B32:G32"/>
    <mergeCell ref="B33:G33"/>
    <mergeCell ref="B34:G34"/>
    <mergeCell ref="B35:G35"/>
    <mergeCell ref="B21:G21"/>
    <mergeCell ref="B22:G22"/>
    <mergeCell ref="B23:G23"/>
    <mergeCell ref="B24:G24"/>
    <mergeCell ref="B25:G25"/>
    <mergeCell ref="A26:G26"/>
    <mergeCell ref="B15:G15"/>
    <mergeCell ref="B16:G16"/>
    <mergeCell ref="B17:G17"/>
    <mergeCell ref="B18:G18"/>
    <mergeCell ref="B19:G19"/>
    <mergeCell ref="B20:G20"/>
    <mergeCell ref="B8:G8"/>
    <mergeCell ref="B29:G29"/>
    <mergeCell ref="A50:B50"/>
    <mergeCell ref="A1:H1"/>
    <mergeCell ref="B9:G9"/>
    <mergeCell ref="B10:G10"/>
    <mergeCell ref="B11:G11"/>
    <mergeCell ref="B12:G12"/>
    <mergeCell ref="B13:G13"/>
    <mergeCell ref="B14:G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WINTERTHUR SHANGHAI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RachelZ</dc:creator>
  <cp:keywords/>
  <dc:description/>
  <cp:lastModifiedBy>athena.qian</cp:lastModifiedBy>
  <cp:lastPrinted>2009-10-09T02:06:52Z</cp:lastPrinted>
  <dcterms:created xsi:type="dcterms:W3CDTF">2008-05-29T05:45:05Z</dcterms:created>
  <dcterms:modified xsi:type="dcterms:W3CDTF">2009-10-09T02:09:29Z</dcterms:modified>
  <cp:category/>
  <cp:version/>
  <cp:contentType/>
  <cp:contentStatus/>
</cp:coreProperties>
</file>